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2916" windowWidth="15120" windowHeight="5052"/>
  </bookViews>
  <sheets>
    <sheet name="ГП Образование" sheetId="2" r:id="rId1"/>
  </sheets>
  <definedNames>
    <definedName name="_xlnm._FilterDatabase" localSheetId="0" hidden="1">'ГП Образование'!$A$1:$AG$1350</definedName>
    <definedName name="_xlnm.Print_Titles" localSheetId="0">'ГП Образование'!$6:$8</definedName>
    <definedName name="_xlnm.Print_Area" localSheetId="0">'ГП Образование'!$A$1:$AE$1444</definedName>
  </definedNames>
  <calcPr calcId="144525"/>
</workbook>
</file>

<file path=xl/calcChain.xml><?xml version="1.0" encoding="utf-8"?>
<calcChain xmlns="http://schemas.openxmlformats.org/spreadsheetml/2006/main">
  <c r="AA554" i="2" l="1"/>
  <c r="AA552" i="2"/>
  <c r="AA553" i="2" l="1"/>
  <c r="Q1359" i="2"/>
  <c r="Q747" i="2" l="1"/>
  <c r="AB554" i="2"/>
  <c r="R555" i="2"/>
  <c r="S555" i="2"/>
  <c r="T555" i="2"/>
  <c r="U555" i="2"/>
  <c r="V555" i="2"/>
  <c r="W555" i="2"/>
  <c r="X555" i="2"/>
  <c r="Y555" i="2"/>
  <c r="Z555" i="2"/>
  <c r="AA555" i="2"/>
  <c r="AB555" i="2"/>
  <c r="AC555" i="2"/>
  <c r="Q555" i="2"/>
  <c r="R746" i="2"/>
  <c r="Q746" i="2"/>
  <c r="H746" i="2"/>
  <c r="G746" i="2"/>
  <c r="R745" i="2"/>
  <c r="Q745" i="2"/>
  <c r="H745" i="2"/>
  <c r="G745" i="2"/>
  <c r="R744" i="2"/>
  <c r="Q744" i="2"/>
  <c r="H744" i="2"/>
  <c r="G744" i="2"/>
  <c r="R743" i="2"/>
  <c r="Q743" i="2"/>
  <c r="H743" i="2"/>
  <c r="G743" i="2"/>
  <c r="R742" i="2"/>
  <c r="Q742" i="2"/>
  <c r="H742" i="2"/>
  <c r="G742" i="2"/>
  <c r="R741" i="2"/>
  <c r="Q741" i="2"/>
  <c r="H741" i="2"/>
  <c r="G741" i="2"/>
  <c r="R740" i="2"/>
  <c r="Q740" i="2"/>
  <c r="H740" i="2"/>
  <c r="G740" i="2"/>
  <c r="Q739" i="2"/>
  <c r="R738" i="2"/>
  <c r="Q738" i="2"/>
  <c r="H738" i="2"/>
  <c r="G738" i="2"/>
  <c r="R737" i="2"/>
  <c r="Q737" i="2"/>
  <c r="Q736" i="2" s="1"/>
  <c r="Q735" i="2" s="1"/>
  <c r="H737" i="2"/>
  <c r="G737" i="2"/>
  <c r="G736" i="2" s="1"/>
  <c r="G735" i="2" s="1"/>
  <c r="AC736" i="2"/>
  <c r="AB736" i="2"/>
  <c r="AB735" i="2" s="1"/>
  <c r="AA736" i="2"/>
  <c r="Z736" i="2"/>
  <c r="Z735" i="2" s="1"/>
  <c r="Y736" i="2"/>
  <c r="X736" i="2"/>
  <c r="X735" i="2" s="1"/>
  <c r="W736" i="2"/>
  <c r="V736" i="2"/>
  <c r="V735" i="2" s="1"/>
  <c r="U736" i="2"/>
  <c r="T736" i="2"/>
  <c r="T735" i="2" s="1"/>
  <c r="S736" i="2"/>
  <c r="R736" i="2"/>
  <c r="R735" i="2" s="1"/>
  <c r="P736" i="2"/>
  <c r="P735" i="2" s="1"/>
  <c r="O736" i="2"/>
  <c r="N736" i="2"/>
  <c r="N735" i="2" s="1"/>
  <c r="M736" i="2"/>
  <c r="L736" i="2"/>
  <c r="L735" i="2" s="1"/>
  <c r="K736" i="2"/>
  <c r="J736" i="2"/>
  <c r="J735" i="2" s="1"/>
  <c r="I736" i="2"/>
  <c r="H736" i="2"/>
  <c r="H735" i="2" s="1"/>
  <c r="AC735" i="2"/>
  <c r="AA735" i="2"/>
  <c r="Y735" i="2"/>
  <c r="W735" i="2"/>
  <c r="U735" i="2"/>
  <c r="S735" i="2"/>
  <c r="O735" i="2"/>
  <c r="M735" i="2"/>
  <c r="K735" i="2"/>
  <c r="I735" i="2"/>
  <c r="R734" i="2"/>
  <c r="Q734" i="2"/>
  <c r="H734" i="2"/>
  <c r="G734" i="2"/>
  <c r="Z556" i="2" l="1"/>
  <c r="AA556" i="2"/>
  <c r="AB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R556" i="2"/>
  <c r="S556" i="2"/>
  <c r="T556" i="2"/>
  <c r="U556" i="2"/>
  <c r="V556" i="2"/>
  <c r="W556" i="2"/>
  <c r="X556" i="2"/>
  <c r="Y556" i="2"/>
  <c r="C556" i="2"/>
  <c r="Q726" i="2"/>
  <c r="Q556" i="2" s="1"/>
  <c r="D555" i="2"/>
  <c r="E555" i="2"/>
  <c r="F555" i="2"/>
  <c r="I555" i="2"/>
  <c r="J555" i="2"/>
  <c r="K555" i="2"/>
  <c r="L555" i="2"/>
  <c r="M555" i="2"/>
  <c r="N555" i="2"/>
  <c r="O555" i="2"/>
  <c r="P555" i="2"/>
  <c r="C555" i="2"/>
  <c r="X1055" i="2" l="1"/>
  <c r="Y1055" i="2"/>
  <c r="Q29" i="2" l="1"/>
  <c r="Y967" i="2" l="1"/>
  <c r="E217" i="2" l="1"/>
  <c r="S59" i="2" l="1"/>
  <c r="T59" i="2"/>
  <c r="U59" i="2"/>
  <c r="V59" i="2"/>
  <c r="X59" i="2"/>
  <c r="Y59" i="2"/>
  <c r="Z59" i="2"/>
  <c r="AA59" i="2"/>
  <c r="AB59" i="2"/>
  <c r="W101" i="2"/>
  <c r="Q84" i="2"/>
  <c r="Q85" i="2"/>
  <c r="Q86" i="2"/>
  <c r="W96" i="2" l="1"/>
  <c r="W103" i="2"/>
  <c r="W94" i="2"/>
  <c r="W59" i="2" s="1"/>
  <c r="Y357" i="2" l="1"/>
  <c r="Y356" i="2"/>
  <c r="W870" i="2"/>
  <c r="AB1137" i="2" l="1"/>
  <c r="S1236" i="2" l="1"/>
  <c r="T1236" i="2"/>
  <c r="U1236" i="2"/>
  <c r="V1236" i="2"/>
  <c r="W1236" i="2"/>
  <c r="X1236" i="2"/>
  <c r="Y1236" i="2"/>
  <c r="Q91" i="2" l="1"/>
  <c r="AB222" i="2" l="1"/>
  <c r="AB221" i="2"/>
  <c r="AB220" i="2"/>
  <c r="AB219" i="2"/>
  <c r="AB218" i="2"/>
  <c r="AB217" i="2"/>
  <c r="AA222" i="2"/>
  <c r="AA221" i="2"/>
  <c r="AA220" i="2"/>
  <c r="AA219" i="2"/>
  <c r="AA218" i="2"/>
  <c r="AA217" i="2"/>
  <c r="Y977" i="2" l="1"/>
  <c r="U103" i="2"/>
  <c r="Q103" i="2" s="1"/>
  <c r="U96" i="2"/>
  <c r="W1283" i="2" l="1"/>
  <c r="U1283" i="2"/>
  <c r="S1283" i="2"/>
  <c r="Y1283" i="2"/>
  <c r="Q1283" i="2" l="1"/>
  <c r="Q96" i="2"/>
  <c r="W220" i="2" l="1"/>
  <c r="Q243" i="2"/>
  <c r="Y1287" i="2" l="1"/>
  <c r="Y1183" i="2" l="1"/>
  <c r="W1251" i="2" l="1"/>
  <c r="AC485" i="2" l="1"/>
  <c r="AC486" i="2"/>
  <c r="AC487" i="2"/>
  <c r="I485" i="2"/>
  <c r="J485" i="2"/>
  <c r="K485" i="2"/>
  <c r="L485" i="2"/>
  <c r="M485" i="2"/>
  <c r="N485" i="2"/>
  <c r="O485" i="2"/>
  <c r="P485" i="2"/>
  <c r="I486" i="2"/>
  <c r="J486" i="2"/>
  <c r="K486" i="2"/>
  <c r="L486" i="2"/>
  <c r="M486" i="2"/>
  <c r="N486" i="2"/>
  <c r="O486" i="2"/>
  <c r="P486" i="2"/>
  <c r="I487" i="2"/>
  <c r="J487" i="2"/>
  <c r="K487" i="2"/>
  <c r="L487" i="2"/>
  <c r="M487" i="2"/>
  <c r="N487" i="2"/>
  <c r="O487" i="2"/>
  <c r="P487" i="2"/>
  <c r="I488" i="2"/>
  <c r="J488" i="2"/>
  <c r="K488" i="2"/>
  <c r="L488" i="2"/>
  <c r="M488" i="2"/>
  <c r="N488" i="2"/>
  <c r="O488" i="2"/>
  <c r="P488" i="2"/>
  <c r="S488" i="2"/>
  <c r="T488" i="2"/>
  <c r="U488" i="2"/>
  <c r="V488" i="2"/>
  <c r="W488" i="2"/>
  <c r="X488" i="2"/>
  <c r="Y488" i="2"/>
  <c r="Z488" i="2"/>
  <c r="AA488" i="2"/>
  <c r="AB488" i="2"/>
  <c r="AC488" i="2"/>
  <c r="S487" i="2"/>
  <c r="T487" i="2"/>
  <c r="U487" i="2"/>
  <c r="V487" i="2"/>
  <c r="W487" i="2"/>
  <c r="X487" i="2"/>
  <c r="Y487" i="2"/>
  <c r="Z487" i="2"/>
  <c r="AA487" i="2"/>
  <c r="AB487" i="2"/>
  <c r="S485" i="2"/>
  <c r="T485" i="2"/>
  <c r="U485" i="2"/>
  <c r="V485" i="2"/>
  <c r="X485" i="2"/>
  <c r="Y485" i="2"/>
  <c r="Z485" i="2"/>
  <c r="AA485" i="2"/>
  <c r="AB485" i="2"/>
  <c r="S486" i="2"/>
  <c r="T486" i="2"/>
  <c r="U486" i="2"/>
  <c r="V486" i="2"/>
  <c r="X486" i="2"/>
  <c r="Y486" i="2"/>
  <c r="Z486" i="2"/>
  <c r="AA486" i="2"/>
  <c r="AB486" i="2"/>
  <c r="W542" i="2"/>
  <c r="W486" i="2" s="1"/>
  <c r="W540" i="2"/>
  <c r="W485" i="2" s="1"/>
  <c r="O484" i="2" l="1"/>
  <c r="K484" i="2"/>
  <c r="N484" i="2"/>
  <c r="J484" i="2"/>
  <c r="M484" i="2"/>
  <c r="I484" i="2"/>
  <c r="P484" i="2"/>
  <c r="L484" i="2"/>
  <c r="AC484" i="2"/>
  <c r="W484" i="2"/>
  <c r="W483" i="2" s="1"/>
  <c r="Q494" i="2"/>
  <c r="Q495" i="2"/>
  <c r="Q496" i="2"/>
  <c r="Q497" i="2"/>
  <c r="Q498" i="2"/>
  <c r="Q231" i="2" l="1"/>
  <c r="I202" i="2" l="1"/>
  <c r="I201" i="2" s="1"/>
  <c r="J202" i="2"/>
  <c r="J201" i="2" s="1"/>
  <c r="K202" i="2"/>
  <c r="K201" i="2" s="1"/>
  <c r="L202" i="2"/>
  <c r="L201" i="2" s="1"/>
  <c r="M202" i="2"/>
  <c r="M201" i="2" s="1"/>
  <c r="N202" i="2"/>
  <c r="N201" i="2" s="1"/>
  <c r="O202" i="2"/>
  <c r="O201" i="2" s="1"/>
  <c r="P202" i="2"/>
  <c r="P201" i="2" s="1"/>
  <c r="S202" i="2"/>
  <c r="S201" i="2" s="1"/>
  <c r="T202" i="2"/>
  <c r="T201" i="2" s="1"/>
  <c r="U202" i="2"/>
  <c r="U201" i="2" s="1"/>
  <c r="V202" i="2"/>
  <c r="V201" i="2" s="1"/>
  <c r="W202" i="2"/>
  <c r="W201" i="2" s="1"/>
  <c r="X202" i="2"/>
  <c r="X201" i="2" s="1"/>
  <c r="Y202" i="2"/>
  <c r="Y201" i="2" s="1"/>
  <c r="Z202" i="2"/>
  <c r="Z201" i="2" s="1"/>
  <c r="AA202" i="2"/>
  <c r="AA201" i="2" s="1"/>
  <c r="AB202" i="2"/>
  <c r="AB201" i="2" s="1"/>
  <c r="AC202" i="2"/>
  <c r="AC201" i="2" s="1"/>
  <c r="G203" i="2"/>
  <c r="H203" i="2"/>
  <c r="Q203" i="2"/>
  <c r="R203" i="2"/>
  <c r="G204" i="2"/>
  <c r="H204" i="2"/>
  <c r="Q204" i="2"/>
  <c r="R204" i="2"/>
  <c r="G205" i="2"/>
  <c r="H205" i="2"/>
  <c r="Q205" i="2"/>
  <c r="R205" i="2"/>
  <c r="G206" i="2"/>
  <c r="H206" i="2"/>
  <c r="Q206" i="2"/>
  <c r="R206" i="2"/>
  <c r="I209" i="2"/>
  <c r="I208" i="2" s="1"/>
  <c r="J209" i="2"/>
  <c r="J208" i="2" s="1"/>
  <c r="K209" i="2"/>
  <c r="K208" i="2" s="1"/>
  <c r="L209" i="2"/>
  <c r="L208" i="2" s="1"/>
  <c r="M209" i="2"/>
  <c r="M208" i="2" s="1"/>
  <c r="N209" i="2"/>
  <c r="N208" i="2" s="1"/>
  <c r="O209" i="2"/>
  <c r="O208" i="2" s="1"/>
  <c r="P209" i="2"/>
  <c r="P208" i="2" s="1"/>
  <c r="S209" i="2"/>
  <c r="S208" i="2" s="1"/>
  <c r="T209" i="2"/>
  <c r="T208" i="2" s="1"/>
  <c r="U209" i="2"/>
  <c r="U208" i="2" s="1"/>
  <c r="V209" i="2"/>
  <c r="V208" i="2" s="1"/>
  <c r="W209" i="2"/>
  <c r="W208" i="2" s="1"/>
  <c r="X209" i="2"/>
  <c r="X208" i="2" s="1"/>
  <c r="Y209" i="2"/>
  <c r="Y208" i="2" s="1"/>
  <c r="Z209" i="2"/>
  <c r="Z208" i="2" s="1"/>
  <c r="AA209" i="2"/>
  <c r="AA208" i="2" s="1"/>
  <c r="AB209" i="2"/>
  <c r="AB208" i="2" s="1"/>
  <c r="AC209" i="2"/>
  <c r="AC208" i="2" s="1"/>
  <c r="G210" i="2"/>
  <c r="H210" i="2"/>
  <c r="Q210" i="2"/>
  <c r="R210" i="2"/>
  <c r="G211" i="2"/>
  <c r="H211" i="2"/>
  <c r="Q211" i="2"/>
  <c r="R211" i="2"/>
  <c r="G212" i="2"/>
  <c r="H212" i="2"/>
  <c r="Q212" i="2"/>
  <c r="R212" i="2"/>
  <c r="G213" i="2"/>
  <c r="H213" i="2"/>
  <c r="Q213" i="2"/>
  <c r="R213" i="2"/>
  <c r="R209" i="2" l="1"/>
  <c r="R208" i="2" s="1"/>
  <c r="H209" i="2"/>
  <c r="H208" i="2" s="1"/>
  <c r="Q202" i="2"/>
  <c r="Q201" i="2" s="1"/>
  <c r="G202" i="2"/>
  <c r="G201" i="2" s="1"/>
  <c r="Q209" i="2"/>
  <c r="Q208" i="2" s="1"/>
  <c r="G209" i="2"/>
  <c r="G208" i="2" s="1"/>
  <c r="R202" i="2"/>
  <c r="R201" i="2" s="1"/>
  <c r="H202" i="2"/>
  <c r="H201" i="2" s="1"/>
  <c r="Y21" i="2"/>
  <c r="G1353" i="2" l="1"/>
  <c r="S1367" i="2" l="1"/>
  <c r="T1367" i="2"/>
  <c r="U1367" i="2"/>
  <c r="V1367" i="2"/>
  <c r="W1367" i="2"/>
  <c r="X1367" i="2"/>
  <c r="Y1367" i="2"/>
  <c r="Z1367" i="2"/>
  <c r="AA1367" i="2"/>
  <c r="AB1367" i="2"/>
  <c r="AC1367" i="2"/>
  <c r="S1369" i="2"/>
  <c r="T1369" i="2"/>
  <c r="U1369" i="2"/>
  <c r="V1369" i="2"/>
  <c r="W1369" i="2"/>
  <c r="X1369" i="2"/>
  <c r="Y1369" i="2"/>
  <c r="Z1369" i="2"/>
  <c r="AA1369" i="2"/>
  <c r="AB1369" i="2"/>
  <c r="AC1369" i="2"/>
  <c r="S1380" i="2"/>
  <c r="T1380" i="2"/>
  <c r="U1380" i="2"/>
  <c r="V1380" i="2"/>
  <c r="W1380" i="2"/>
  <c r="X1380" i="2"/>
  <c r="Y1380" i="2"/>
  <c r="Z1380" i="2"/>
  <c r="AA1380" i="2"/>
  <c r="AB1380" i="2"/>
  <c r="AC1380" i="2"/>
  <c r="T407" i="2"/>
  <c r="U407" i="2"/>
  <c r="V407" i="2"/>
  <c r="W407" i="2"/>
  <c r="X407" i="2"/>
  <c r="Y407" i="2"/>
  <c r="Z407" i="2"/>
  <c r="AA407" i="2"/>
  <c r="AB407" i="2"/>
  <c r="Y393" i="2"/>
  <c r="S843" i="2" l="1"/>
  <c r="T843" i="2"/>
  <c r="U843" i="2"/>
  <c r="V843" i="2"/>
  <c r="W843" i="2"/>
  <c r="X843" i="2"/>
  <c r="Y843" i="2"/>
  <c r="S844" i="2"/>
  <c r="T844" i="2"/>
  <c r="U844" i="2"/>
  <c r="V844" i="2"/>
  <c r="X844" i="2"/>
  <c r="R845" i="2"/>
  <c r="S845" i="2"/>
  <c r="T845" i="2"/>
  <c r="U845" i="2"/>
  <c r="V845" i="2"/>
  <c r="W845" i="2"/>
  <c r="X845" i="2"/>
  <c r="Y845" i="2"/>
  <c r="S846" i="2"/>
  <c r="T846" i="2"/>
  <c r="U846" i="2"/>
  <c r="V846" i="2"/>
  <c r="W846" i="2"/>
  <c r="X846" i="2"/>
  <c r="Y846" i="2"/>
  <c r="S847" i="2"/>
  <c r="T847" i="2"/>
  <c r="U847" i="2"/>
  <c r="V847" i="2"/>
  <c r="W847" i="2"/>
  <c r="X847" i="2"/>
  <c r="Y847" i="2"/>
  <c r="S848" i="2"/>
  <c r="T848" i="2"/>
  <c r="U848" i="2"/>
  <c r="V848" i="2"/>
  <c r="W848" i="2"/>
  <c r="X848" i="2"/>
  <c r="Y848" i="2"/>
  <c r="S849" i="2"/>
  <c r="T849" i="2"/>
  <c r="U849" i="2"/>
  <c r="V849" i="2"/>
  <c r="W849" i="2"/>
  <c r="X849" i="2"/>
  <c r="Y849" i="2"/>
  <c r="S850" i="2"/>
  <c r="T850" i="2"/>
  <c r="U850" i="2"/>
  <c r="V850" i="2"/>
  <c r="W850" i="2"/>
  <c r="X850" i="2"/>
  <c r="Y850" i="2"/>
  <c r="S305" i="2"/>
  <c r="T305" i="2"/>
  <c r="U305" i="2"/>
  <c r="V305" i="2"/>
  <c r="W305" i="2"/>
  <c r="X305" i="2"/>
  <c r="Y305" i="2"/>
  <c r="S306" i="2"/>
  <c r="T306" i="2"/>
  <c r="U306" i="2"/>
  <c r="V306" i="2"/>
  <c r="W306" i="2"/>
  <c r="X306" i="2"/>
  <c r="Y306" i="2"/>
  <c r="S307" i="2"/>
  <c r="T307" i="2"/>
  <c r="U307" i="2"/>
  <c r="V307" i="2"/>
  <c r="W307" i="2"/>
  <c r="X307" i="2"/>
  <c r="Y307" i="2"/>
  <c r="S308" i="2"/>
  <c r="T308" i="2"/>
  <c r="U308" i="2"/>
  <c r="V308" i="2"/>
  <c r="W308" i="2"/>
  <c r="X308" i="2"/>
  <c r="Y308" i="2"/>
  <c r="S309" i="2"/>
  <c r="T309" i="2"/>
  <c r="U309" i="2"/>
  <c r="V309" i="2"/>
  <c r="W309" i="2"/>
  <c r="X309" i="2"/>
  <c r="Y309" i="2"/>
  <c r="S310" i="2"/>
  <c r="T310" i="2"/>
  <c r="U310" i="2"/>
  <c r="V310" i="2"/>
  <c r="X310" i="2"/>
  <c r="S311" i="2"/>
  <c r="T311" i="2"/>
  <c r="U311" i="2"/>
  <c r="V311" i="2"/>
  <c r="X311" i="2"/>
  <c r="S312" i="2"/>
  <c r="T312" i="2"/>
  <c r="U312" i="2"/>
  <c r="V312" i="2"/>
  <c r="X312" i="2"/>
  <c r="S313" i="2"/>
  <c r="T313" i="2"/>
  <c r="U313" i="2"/>
  <c r="V313" i="2"/>
  <c r="W313" i="2"/>
  <c r="X313" i="2"/>
  <c r="Y313" i="2"/>
  <c r="S314" i="2"/>
  <c r="T314" i="2"/>
  <c r="U314" i="2"/>
  <c r="V314" i="2"/>
  <c r="W314" i="2"/>
  <c r="X314" i="2"/>
  <c r="Y314" i="2"/>
  <c r="T315" i="2"/>
  <c r="U315" i="2"/>
  <c r="V315" i="2"/>
  <c r="X315" i="2"/>
  <c r="S316" i="2"/>
  <c r="T316" i="2"/>
  <c r="U316" i="2"/>
  <c r="V316" i="2"/>
  <c r="W316" i="2"/>
  <c r="X316" i="2"/>
  <c r="Y316" i="2"/>
  <c r="X1356" i="2" l="1"/>
  <c r="V1356" i="2"/>
  <c r="T1356" i="2"/>
  <c r="Y1356" i="2"/>
  <c r="W1356" i="2"/>
  <c r="U1356" i="2"/>
  <c r="S1356" i="2"/>
  <c r="U1357" i="2"/>
  <c r="S1357" i="2"/>
  <c r="X1357" i="2"/>
  <c r="V1357" i="2"/>
  <c r="T1357" i="2"/>
  <c r="X842" i="2"/>
  <c r="V842" i="2"/>
  <c r="T842" i="2"/>
  <c r="U842" i="2"/>
  <c r="S842" i="2"/>
  <c r="W221" i="2"/>
  <c r="W219" i="2"/>
  <c r="W218" i="2"/>
  <c r="W240" i="2" l="1"/>
  <c r="W239" i="2" s="1"/>
  <c r="Q241" i="2" l="1"/>
  <c r="Q39" i="2"/>
  <c r="Q32" i="2"/>
  <c r="Q27" i="2"/>
  <c r="Y650" i="2" l="1"/>
  <c r="AA650" i="2"/>
  <c r="AB650" i="2"/>
  <c r="R733" i="2" l="1"/>
  <c r="Q733" i="2"/>
  <c r="H733" i="2"/>
  <c r="G733" i="2"/>
  <c r="R732" i="2"/>
  <c r="Q732" i="2"/>
  <c r="H732" i="2"/>
  <c r="G732" i="2"/>
  <c r="R731" i="2"/>
  <c r="Q731" i="2"/>
  <c r="H731" i="2"/>
  <c r="G731" i="2"/>
  <c r="R730" i="2"/>
  <c r="Q730" i="2"/>
  <c r="H730" i="2"/>
  <c r="G730" i="2"/>
  <c r="R729" i="2"/>
  <c r="Q729" i="2"/>
  <c r="H729" i="2"/>
  <c r="G729" i="2"/>
  <c r="R728" i="2"/>
  <c r="Q728" i="2"/>
  <c r="H728" i="2"/>
  <c r="G728" i="2"/>
  <c r="R727" i="2"/>
  <c r="Q727" i="2"/>
  <c r="H727" i="2"/>
  <c r="G727" i="2"/>
  <c r="R725" i="2"/>
  <c r="Q725" i="2"/>
  <c r="H725" i="2"/>
  <c r="G725" i="2"/>
  <c r="R724" i="2"/>
  <c r="Q724" i="2"/>
  <c r="H724" i="2"/>
  <c r="G724" i="2"/>
  <c r="G555" i="2" s="1"/>
  <c r="AC723" i="2"/>
  <c r="AC722" i="2" s="1"/>
  <c r="AB723" i="2"/>
  <c r="AB722" i="2" s="1"/>
  <c r="AA723" i="2"/>
  <c r="AA722" i="2" s="1"/>
  <c r="Z723" i="2"/>
  <c r="Z722" i="2" s="1"/>
  <c r="Y723" i="2"/>
  <c r="X723" i="2"/>
  <c r="X722" i="2" s="1"/>
  <c r="W723" i="2"/>
  <c r="W722" i="2" s="1"/>
  <c r="V723" i="2"/>
  <c r="V722" i="2" s="1"/>
  <c r="U723" i="2"/>
  <c r="U722" i="2" s="1"/>
  <c r="T723" i="2"/>
  <c r="S723" i="2"/>
  <c r="S722" i="2" s="1"/>
  <c r="P723" i="2"/>
  <c r="P722" i="2" s="1"/>
  <c r="O723" i="2"/>
  <c r="O722" i="2" s="1"/>
  <c r="N723" i="2"/>
  <c r="N722" i="2" s="1"/>
  <c r="M723" i="2"/>
  <c r="M722" i="2" s="1"/>
  <c r="L723" i="2"/>
  <c r="L722" i="2" s="1"/>
  <c r="K723" i="2"/>
  <c r="K722" i="2" s="1"/>
  <c r="J723" i="2"/>
  <c r="J722" i="2" s="1"/>
  <c r="I723" i="2"/>
  <c r="I722" i="2" s="1"/>
  <c r="G723" i="2"/>
  <c r="Y722" i="2"/>
  <c r="T722" i="2"/>
  <c r="R721" i="2"/>
  <c r="Q721" i="2"/>
  <c r="H721" i="2"/>
  <c r="G721" i="2"/>
  <c r="R720" i="2"/>
  <c r="Q720" i="2"/>
  <c r="H720" i="2"/>
  <c r="G720" i="2"/>
  <c r="R719" i="2"/>
  <c r="Q719" i="2"/>
  <c r="H719" i="2"/>
  <c r="G719" i="2"/>
  <c r="R718" i="2"/>
  <c r="Q718" i="2"/>
  <c r="H718" i="2"/>
  <c r="G718" i="2"/>
  <c r="R717" i="2"/>
  <c r="Q717" i="2"/>
  <c r="H717" i="2"/>
  <c r="G717" i="2"/>
  <c r="R716" i="2"/>
  <c r="Q716" i="2"/>
  <c r="H716" i="2"/>
  <c r="G716" i="2"/>
  <c r="R715" i="2"/>
  <c r="Q715" i="2"/>
  <c r="H715" i="2"/>
  <c r="G715" i="2"/>
  <c r="R714" i="2"/>
  <c r="Q714" i="2"/>
  <c r="H714" i="2"/>
  <c r="G714" i="2"/>
  <c r="R713" i="2"/>
  <c r="Q713" i="2"/>
  <c r="H713" i="2"/>
  <c r="G713" i="2"/>
  <c r="R712" i="2"/>
  <c r="R711" i="2" s="1"/>
  <c r="Q712" i="2"/>
  <c r="Q711" i="2" s="1"/>
  <c r="H712" i="2"/>
  <c r="H711" i="2" s="1"/>
  <c r="G712" i="2"/>
  <c r="AC711" i="2"/>
  <c r="AB711" i="2"/>
  <c r="AA711" i="2"/>
  <c r="AA710" i="2" s="1"/>
  <c r="Z711" i="2"/>
  <c r="Z710" i="2" s="1"/>
  <c r="Y711" i="2"/>
  <c r="Y710" i="2" s="1"/>
  <c r="X711" i="2"/>
  <c r="X710" i="2" s="1"/>
  <c r="W711" i="2"/>
  <c r="W710" i="2" s="1"/>
  <c r="V711" i="2"/>
  <c r="V710" i="2" s="1"/>
  <c r="U711" i="2"/>
  <c r="U710" i="2" s="1"/>
  <c r="T711" i="2"/>
  <c r="T710" i="2" s="1"/>
  <c r="S711" i="2"/>
  <c r="S710" i="2" s="1"/>
  <c r="P711" i="2"/>
  <c r="P710" i="2" s="1"/>
  <c r="O711" i="2"/>
  <c r="O710" i="2" s="1"/>
  <c r="N711" i="2"/>
  <c r="N710" i="2" s="1"/>
  <c r="M711" i="2"/>
  <c r="M710" i="2" s="1"/>
  <c r="L711" i="2"/>
  <c r="L710" i="2" s="1"/>
  <c r="K711" i="2"/>
  <c r="K710" i="2" s="1"/>
  <c r="J711" i="2"/>
  <c r="J710" i="2" s="1"/>
  <c r="I711" i="2"/>
  <c r="I710" i="2" s="1"/>
  <c r="G711" i="2"/>
  <c r="AC710" i="2"/>
  <c r="AB710" i="2"/>
  <c r="R709" i="2"/>
  <c r="Q709" i="2"/>
  <c r="H709" i="2"/>
  <c r="G709" i="2"/>
  <c r="R548" i="2"/>
  <c r="Q548" i="2"/>
  <c r="H548" i="2"/>
  <c r="G548" i="2"/>
  <c r="R547" i="2"/>
  <c r="Q547" i="2"/>
  <c r="H547" i="2"/>
  <c r="G547" i="2"/>
  <c r="R546" i="2"/>
  <c r="Q546" i="2"/>
  <c r="H546" i="2"/>
  <c r="G546" i="2"/>
  <c r="R545" i="2"/>
  <c r="Q545" i="2"/>
  <c r="H545" i="2"/>
  <c r="G545" i="2"/>
  <c r="R544" i="2"/>
  <c r="Q544" i="2"/>
  <c r="H544" i="2"/>
  <c r="G544" i="2"/>
  <c r="R543" i="2"/>
  <c r="Q543" i="2"/>
  <c r="H543" i="2"/>
  <c r="G543" i="2"/>
  <c r="R542" i="2"/>
  <c r="Q542" i="2"/>
  <c r="H542" i="2"/>
  <c r="G542" i="2"/>
  <c r="R541" i="2"/>
  <c r="Q541" i="2"/>
  <c r="H541" i="2"/>
  <c r="G541" i="2"/>
  <c r="R540" i="2"/>
  <c r="Q540" i="2"/>
  <c r="H540" i="2"/>
  <c r="G540" i="2"/>
  <c r="G539" i="2" s="1"/>
  <c r="AC539" i="2"/>
  <c r="AC538" i="2" s="1"/>
  <c r="AB539" i="2"/>
  <c r="AB538" i="2" s="1"/>
  <c r="AA539" i="2"/>
  <c r="AA538" i="2" s="1"/>
  <c r="Z539" i="2"/>
  <c r="Z538" i="2" s="1"/>
  <c r="Y539" i="2"/>
  <c r="Y538" i="2" s="1"/>
  <c r="X539" i="2"/>
  <c r="X538" i="2" s="1"/>
  <c r="W539" i="2"/>
  <c r="W538" i="2" s="1"/>
  <c r="V539" i="2"/>
  <c r="V538" i="2" s="1"/>
  <c r="U539" i="2"/>
  <c r="U538" i="2" s="1"/>
  <c r="T539" i="2"/>
  <c r="T538" i="2" s="1"/>
  <c r="S539" i="2"/>
  <c r="S538" i="2" s="1"/>
  <c r="P539" i="2"/>
  <c r="P538" i="2" s="1"/>
  <c r="O539" i="2"/>
  <c r="O538" i="2" s="1"/>
  <c r="N539" i="2"/>
  <c r="N538" i="2" s="1"/>
  <c r="M539" i="2"/>
  <c r="M538" i="2" s="1"/>
  <c r="L539" i="2"/>
  <c r="L538" i="2" s="1"/>
  <c r="K539" i="2"/>
  <c r="K538" i="2" s="1"/>
  <c r="J539" i="2"/>
  <c r="J538" i="2" s="1"/>
  <c r="I539" i="2"/>
  <c r="I538" i="2" s="1"/>
  <c r="R537" i="2"/>
  <c r="Q537" i="2"/>
  <c r="H537" i="2"/>
  <c r="G537" i="2"/>
  <c r="R536" i="2"/>
  <c r="Q536" i="2"/>
  <c r="H536" i="2"/>
  <c r="G536" i="2"/>
  <c r="R535" i="2"/>
  <c r="Q535" i="2"/>
  <c r="H535" i="2"/>
  <c r="G535" i="2"/>
  <c r="R534" i="2"/>
  <c r="Q534" i="2"/>
  <c r="H534" i="2"/>
  <c r="G534" i="2"/>
  <c r="R533" i="2"/>
  <c r="Q533" i="2"/>
  <c r="H533" i="2"/>
  <c r="G533" i="2"/>
  <c r="R532" i="2"/>
  <c r="Q532" i="2"/>
  <c r="H532" i="2"/>
  <c r="G532" i="2"/>
  <c r="R531" i="2"/>
  <c r="Q531" i="2"/>
  <c r="H531" i="2"/>
  <c r="G531" i="2"/>
  <c r="R530" i="2"/>
  <c r="Q530" i="2"/>
  <c r="H530" i="2"/>
  <c r="G530" i="2"/>
  <c r="R529" i="2"/>
  <c r="Q529" i="2"/>
  <c r="H529" i="2"/>
  <c r="G529" i="2"/>
  <c r="R528" i="2"/>
  <c r="R527" i="2" s="1"/>
  <c r="Q528" i="2"/>
  <c r="H528" i="2"/>
  <c r="G528" i="2"/>
  <c r="G527" i="2" s="1"/>
  <c r="AC527" i="2"/>
  <c r="AC526" i="2" s="1"/>
  <c r="AB527" i="2"/>
  <c r="AB526" i="2" s="1"/>
  <c r="AA527" i="2"/>
  <c r="AA526" i="2" s="1"/>
  <c r="Z527" i="2"/>
  <c r="Z526" i="2" s="1"/>
  <c r="Y527" i="2"/>
  <c r="Y526" i="2" s="1"/>
  <c r="X527" i="2"/>
  <c r="X526" i="2" s="1"/>
  <c r="W527" i="2"/>
  <c r="W526" i="2" s="1"/>
  <c r="V527" i="2"/>
  <c r="V526" i="2" s="1"/>
  <c r="U527" i="2"/>
  <c r="U526" i="2" s="1"/>
  <c r="T527" i="2"/>
  <c r="T526" i="2" s="1"/>
  <c r="S527" i="2"/>
  <c r="S526" i="2" s="1"/>
  <c r="P527" i="2"/>
  <c r="P526" i="2" s="1"/>
  <c r="O527" i="2"/>
  <c r="O526" i="2" s="1"/>
  <c r="N527" i="2"/>
  <c r="N526" i="2" s="1"/>
  <c r="M527" i="2"/>
  <c r="M526" i="2" s="1"/>
  <c r="L527" i="2"/>
  <c r="L526" i="2" s="1"/>
  <c r="K527" i="2"/>
  <c r="K526" i="2" s="1"/>
  <c r="J527" i="2"/>
  <c r="J526" i="2" s="1"/>
  <c r="I527" i="2"/>
  <c r="I526" i="2" s="1"/>
  <c r="R525" i="2"/>
  <c r="Q525" i="2"/>
  <c r="H525" i="2"/>
  <c r="G525" i="2"/>
  <c r="R524" i="2"/>
  <c r="Q524" i="2"/>
  <c r="H524" i="2"/>
  <c r="G524" i="2"/>
  <c r="R523" i="2"/>
  <c r="Q523" i="2"/>
  <c r="H523" i="2"/>
  <c r="G523" i="2"/>
  <c r="R522" i="2"/>
  <c r="Q522" i="2"/>
  <c r="H522" i="2"/>
  <c r="G522" i="2"/>
  <c r="R521" i="2"/>
  <c r="Q521" i="2"/>
  <c r="H521" i="2"/>
  <c r="G521" i="2"/>
  <c r="R520" i="2"/>
  <c r="Q520" i="2"/>
  <c r="H520" i="2"/>
  <c r="G520" i="2"/>
  <c r="R519" i="2"/>
  <c r="Q519" i="2"/>
  <c r="H519" i="2"/>
  <c r="G519" i="2"/>
  <c r="R518" i="2"/>
  <c r="Q518" i="2"/>
  <c r="H518" i="2"/>
  <c r="G518" i="2"/>
  <c r="R517" i="2"/>
  <c r="Q517" i="2"/>
  <c r="H517" i="2"/>
  <c r="G517" i="2"/>
  <c r="R516" i="2"/>
  <c r="Q516" i="2"/>
  <c r="H516" i="2"/>
  <c r="G516" i="2"/>
  <c r="G515" i="2" s="1"/>
  <c r="AC515" i="2"/>
  <c r="AC514" i="2" s="1"/>
  <c r="AB515" i="2"/>
  <c r="AB514" i="2" s="1"/>
  <c r="AA515" i="2"/>
  <c r="AA514" i="2" s="1"/>
  <c r="Z515" i="2"/>
  <c r="Z514" i="2" s="1"/>
  <c r="Y515" i="2"/>
  <c r="Y514" i="2" s="1"/>
  <c r="X515" i="2"/>
  <c r="X514" i="2" s="1"/>
  <c r="W515" i="2"/>
  <c r="W514" i="2" s="1"/>
  <c r="V515" i="2"/>
  <c r="V514" i="2" s="1"/>
  <c r="U515" i="2"/>
  <c r="U514" i="2" s="1"/>
  <c r="T515" i="2"/>
  <c r="T514" i="2" s="1"/>
  <c r="S515" i="2"/>
  <c r="S514" i="2" s="1"/>
  <c r="P515" i="2"/>
  <c r="P514" i="2" s="1"/>
  <c r="O515" i="2"/>
  <c r="O514" i="2" s="1"/>
  <c r="N515" i="2"/>
  <c r="N514" i="2" s="1"/>
  <c r="M515" i="2"/>
  <c r="M514" i="2" s="1"/>
  <c r="L515" i="2"/>
  <c r="L514" i="2" s="1"/>
  <c r="K515" i="2"/>
  <c r="K514" i="2" s="1"/>
  <c r="J515" i="2"/>
  <c r="J514" i="2" s="1"/>
  <c r="I515" i="2"/>
  <c r="I514" i="2" s="1"/>
  <c r="R513" i="2"/>
  <c r="Q513" i="2"/>
  <c r="H513" i="2"/>
  <c r="G513" i="2"/>
  <c r="R512" i="2"/>
  <c r="Q512" i="2"/>
  <c r="H512" i="2"/>
  <c r="G512" i="2"/>
  <c r="R511" i="2"/>
  <c r="Q511" i="2"/>
  <c r="H511" i="2"/>
  <c r="G511" i="2"/>
  <c r="R510" i="2"/>
  <c r="Q510" i="2"/>
  <c r="H510" i="2"/>
  <c r="G510" i="2"/>
  <c r="R509" i="2"/>
  <c r="Q509" i="2"/>
  <c r="H509" i="2"/>
  <c r="G509" i="2"/>
  <c r="R508" i="2"/>
  <c r="Q508" i="2"/>
  <c r="H508" i="2"/>
  <c r="G508" i="2"/>
  <c r="R507" i="2"/>
  <c r="Q507" i="2"/>
  <c r="H507" i="2"/>
  <c r="G507" i="2"/>
  <c r="R506" i="2"/>
  <c r="Q506" i="2"/>
  <c r="H506" i="2"/>
  <c r="G506" i="2"/>
  <c r="R505" i="2"/>
  <c r="Q505" i="2"/>
  <c r="H505" i="2"/>
  <c r="G505" i="2"/>
  <c r="R504" i="2"/>
  <c r="Q504" i="2"/>
  <c r="H504" i="2"/>
  <c r="H503" i="2" s="1"/>
  <c r="G504" i="2"/>
  <c r="G503" i="2" s="1"/>
  <c r="AC503" i="2"/>
  <c r="AC502" i="2" s="1"/>
  <c r="AB503" i="2"/>
  <c r="AB502" i="2" s="1"/>
  <c r="AA503" i="2"/>
  <c r="AA502" i="2" s="1"/>
  <c r="Z503" i="2"/>
  <c r="Z502" i="2" s="1"/>
  <c r="Y503" i="2"/>
  <c r="Y502" i="2" s="1"/>
  <c r="X503" i="2"/>
  <c r="X502" i="2" s="1"/>
  <c r="W503" i="2"/>
  <c r="W502" i="2" s="1"/>
  <c r="V503" i="2"/>
  <c r="V502" i="2" s="1"/>
  <c r="U503" i="2"/>
  <c r="U502" i="2" s="1"/>
  <c r="T503" i="2"/>
  <c r="T502" i="2" s="1"/>
  <c r="S503" i="2"/>
  <c r="S502" i="2" s="1"/>
  <c r="P503" i="2"/>
  <c r="P502" i="2" s="1"/>
  <c r="O503" i="2"/>
  <c r="O502" i="2" s="1"/>
  <c r="N503" i="2"/>
  <c r="N502" i="2" s="1"/>
  <c r="M503" i="2"/>
  <c r="M502" i="2" s="1"/>
  <c r="L503" i="2"/>
  <c r="L502" i="2" s="1"/>
  <c r="K503" i="2"/>
  <c r="K502" i="2" s="1"/>
  <c r="J503" i="2"/>
  <c r="J502" i="2" s="1"/>
  <c r="I503" i="2"/>
  <c r="I502" i="2" s="1"/>
  <c r="R501" i="2"/>
  <c r="Q501" i="2"/>
  <c r="H501" i="2"/>
  <c r="G501" i="2"/>
  <c r="R500" i="2"/>
  <c r="Q500" i="2"/>
  <c r="H500" i="2"/>
  <c r="G500" i="2"/>
  <c r="R499" i="2"/>
  <c r="Q499" i="2"/>
  <c r="H499" i="2"/>
  <c r="G499" i="2"/>
  <c r="R498" i="2"/>
  <c r="H498" i="2"/>
  <c r="G498" i="2"/>
  <c r="R497" i="2"/>
  <c r="H497" i="2"/>
  <c r="G497" i="2"/>
  <c r="R496" i="2"/>
  <c r="H496" i="2"/>
  <c r="G496" i="2"/>
  <c r="R495" i="2"/>
  <c r="H495" i="2"/>
  <c r="G495" i="2"/>
  <c r="R494" i="2"/>
  <c r="H494" i="2"/>
  <c r="G494" i="2"/>
  <c r="R493" i="2"/>
  <c r="Q493" i="2"/>
  <c r="H493" i="2"/>
  <c r="G493" i="2"/>
  <c r="R492" i="2"/>
  <c r="Q492" i="2"/>
  <c r="H492" i="2"/>
  <c r="G492" i="2"/>
  <c r="AC491" i="2"/>
  <c r="AC490" i="2" s="1"/>
  <c r="AB491" i="2"/>
  <c r="AB490" i="2" s="1"/>
  <c r="AA491" i="2"/>
  <c r="AA490" i="2" s="1"/>
  <c r="Z491" i="2"/>
  <c r="Z490" i="2" s="1"/>
  <c r="Y491" i="2"/>
  <c r="Y490" i="2" s="1"/>
  <c r="X491" i="2"/>
  <c r="X490" i="2" s="1"/>
  <c r="W491" i="2"/>
  <c r="W490" i="2" s="1"/>
  <c r="V491" i="2"/>
  <c r="V490" i="2" s="1"/>
  <c r="U491" i="2"/>
  <c r="U490" i="2" s="1"/>
  <c r="T491" i="2"/>
  <c r="T490" i="2" s="1"/>
  <c r="S491" i="2"/>
  <c r="S490" i="2" s="1"/>
  <c r="P491" i="2"/>
  <c r="P490" i="2" s="1"/>
  <c r="O491" i="2"/>
  <c r="O490" i="2" s="1"/>
  <c r="N491" i="2"/>
  <c r="N490" i="2" s="1"/>
  <c r="M491" i="2"/>
  <c r="M490" i="2" s="1"/>
  <c r="L491" i="2"/>
  <c r="L490" i="2" s="1"/>
  <c r="K491" i="2"/>
  <c r="K490" i="2" s="1"/>
  <c r="J491" i="2"/>
  <c r="J490" i="2" s="1"/>
  <c r="I491" i="2"/>
  <c r="I490" i="2" s="1"/>
  <c r="R489" i="2"/>
  <c r="Q489" i="2"/>
  <c r="H489" i="2"/>
  <c r="G489" i="2"/>
  <c r="H723" i="2" l="1"/>
  <c r="H555" i="2"/>
  <c r="R723" i="2"/>
  <c r="H487" i="2"/>
  <c r="H488" i="2"/>
  <c r="H485" i="2"/>
  <c r="Q487" i="2"/>
  <c r="Q488" i="2"/>
  <c r="H486" i="2"/>
  <c r="R488" i="2"/>
  <c r="R485" i="2"/>
  <c r="G487" i="2"/>
  <c r="G488" i="2"/>
  <c r="G485" i="2"/>
  <c r="G486" i="2"/>
  <c r="Q485" i="2"/>
  <c r="R487" i="2"/>
  <c r="Q486" i="2"/>
  <c r="R486" i="2"/>
  <c r="R539" i="2"/>
  <c r="R538" i="2" s="1"/>
  <c r="G491" i="2"/>
  <c r="G490" i="2" s="1"/>
  <c r="R722" i="2"/>
  <c r="H710" i="2"/>
  <c r="Q723" i="2"/>
  <c r="Q722" i="2" s="1"/>
  <c r="R526" i="2"/>
  <c r="G538" i="2"/>
  <c r="G710" i="2"/>
  <c r="Q710" i="2"/>
  <c r="G722" i="2"/>
  <c r="H722" i="2"/>
  <c r="Q491" i="2"/>
  <c r="Q490" i="2" s="1"/>
  <c r="G502" i="2"/>
  <c r="Q503" i="2"/>
  <c r="Q502" i="2" s="1"/>
  <c r="G514" i="2"/>
  <c r="Q515" i="2"/>
  <c r="Q514" i="2" s="1"/>
  <c r="H527" i="2"/>
  <c r="H526" i="2" s="1"/>
  <c r="Q539" i="2"/>
  <c r="Q538" i="2" s="1"/>
  <c r="H491" i="2"/>
  <c r="H490" i="2" s="1"/>
  <c r="H502" i="2"/>
  <c r="R503" i="2"/>
  <c r="R502" i="2" s="1"/>
  <c r="H515" i="2"/>
  <c r="H514" i="2" s="1"/>
  <c r="R515" i="2"/>
  <c r="R514" i="2" s="1"/>
  <c r="G526" i="2"/>
  <c r="Q527" i="2"/>
  <c r="Q526" i="2" s="1"/>
  <c r="H539" i="2"/>
  <c r="H538" i="2" s="1"/>
  <c r="R491" i="2"/>
  <c r="R490" i="2" s="1"/>
  <c r="R710" i="2"/>
  <c r="R259" i="2"/>
  <c r="Q259" i="2"/>
  <c r="H259" i="2"/>
  <c r="G259" i="2"/>
  <c r="R258" i="2"/>
  <c r="Q258" i="2"/>
  <c r="H258" i="2"/>
  <c r="G258" i="2"/>
  <c r="R257" i="2"/>
  <c r="Q257" i="2"/>
  <c r="H257" i="2"/>
  <c r="G257" i="2"/>
  <c r="R256" i="2"/>
  <c r="R255" i="2" s="1"/>
  <c r="R254" i="2" s="1"/>
  <c r="Q256" i="2"/>
  <c r="Q255" i="2" s="1"/>
  <c r="H256" i="2"/>
  <c r="H255" i="2" s="1"/>
  <c r="G256" i="2"/>
  <c r="AC255" i="2"/>
  <c r="AC254" i="2" s="1"/>
  <c r="AB255" i="2"/>
  <c r="AB254" i="2" s="1"/>
  <c r="AA255" i="2"/>
  <c r="AA254" i="2" s="1"/>
  <c r="Z255" i="2"/>
  <c r="Y255" i="2"/>
  <c r="Y254" i="2" s="1"/>
  <c r="X255" i="2"/>
  <c r="X254" i="2" s="1"/>
  <c r="W255" i="2"/>
  <c r="W254" i="2" s="1"/>
  <c r="V255" i="2"/>
  <c r="V254" i="2" s="1"/>
  <c r="U255" i="2"/>
  <c r="U254" i="2" s="1"/>
  <c r="T255" i="2"/>
  <c r="T254" i="2" s="1"/>
  <c r="S255" i="2"/>
  <c r="S254" i="2" s="1"/>
  <c r="P255" i="2"/>
  <c r="P254" i="2" s="1"/>
  <c r="O255" i="2"/>
  <c r="O254" i="2" s="1"/>
  <c r="N255" i="2"/>
  <c r="N254" i="2" s="1"/>
  <c r="M255" i="2"/>
  <c r="M254" i="2" s="1"/>
  <c r="L255" i="2"/>
  <c r="L254" i="2" s="1"/>
  <c r="K255" i="2"/>
  <c r="K254" i="2" s="1"/>
  <c r="J255" i="2"/>
  <c r="J254" i="2" s="1"/>
  <c r="I255" i="2"/>
  <c r="I254" i="2" s="1"/>
  <c r="Z254" i="2"/>
  <c r="H253" i="2"/>
  <c r="G253" i="2"/>
  <c r="R252" i="2"/>
  <c r="Q252" i="2"/>
  <c r="H252" i="2"/>
  <c r="G252" i="2"/>
  <c r="R251" i="2"/>
  <c r="Q251" i="2"/>
  <c r="H251" i="2"/>
  <c r="G251" i="2"/>
  <c r="R250" i="2"/>
  <c r="Q250" i="2"/>
  <c r="H250" i="2"/>
  <c r="G250" i="2"/>
  <c r="R249" i="2"/>
  <c r="R248" i="2" s="1"/>
  <c r="R247" i="2" s="1"/>
  <c r="Q249" i="2"/>
  <c r="H249" i="2"/>
  <c r="G249" i="2"/>
  <c r="AC248" i="2"/>
  <c r="AC247" i="2" s="1"/>
  <c r="AB248" i="2"/>
  <c r="AB247" i="2" s="1"/>
  <c r="AA248" i="2"/>
  <c r="AA247" i="2" s="1"/>
  <c r="Z248" i="2"/>
  <c r="Z247" i="2" s="1"/>
  <c r="Y248" i="2"/>
  <c r="Y247" i="2" s="1"/>
  <c r="X248" i="2"/>
  <c r="X247" i="2" s="1"/>
  <c r="W248" i="2"/>
  <c r="W247" i="2" s="1"/>
  <c r="V248" i="2"/>
  <c r="V247" i="2" s="1"/>
  <c r="U248" i="2"/>
  <c r="U247" i="2" s="1"/>
  <c r="T248" i="2"/>
  <c r="T247" i="2" s="1"/>
  <c r="S248" i="2"/>
  <c r="S247" i="2" s="1"/>
  <c r="P248" i="2"/>
  <c r="P247" i="2" s="1"/>
  <c r="O248" i="2"/>
  <c r="O247" i="2" s="1"/>
  <c r="N248" i="2"/>
  <c r="N247" i="2" s="1"/>
  <c r="M248" i="2"/>
  <c r="M247" i="2" s="1"/>
  <c r="L248" i="2"/>
  <c r="L247" i="2" s="1"/>
  <c r="K248" i="2"/>
  <c r="K247" i="2" s="1"/>
  <c r="J248" i="2"/>
  <c r="J247" i="2" s="1"/>
  <c r="I248" i="2"/>
  <c r="I247" i="2" s="1"/>
  <c r="H246" i="2"/>
  <c r="G246" i="2"/>
  <c r="R245" i="2"/>
  <c r="Q245" i="2"/>
  <c r="H245" i="2"/>
  <c r="G245" i="2"/>
  <c r="R244" i="2"/>
  <c r="Q244" i="2"/>
  <c r="H244" i="2"/>
  <c r="G244" i="2"/>
  <c r="R242" i="2"/>
  <c r="Q242" i="2"/>
  <c r="Q240" i="2" s="1"/>
  <c r="H242" i="2"/>
  <c r="G242" i="2"/>
  <c r="R241" i="2"/>
  <c r="H241" i="2"/>
  <c r="G241" i="2"/>
  <c r="AC240" i="2"/>
  <c r="AC239" i="2" s="1"/>
  <c r="AB240" i="2"/>
  <c r="AB239" i="2" s="1"/>
  <c r="AA240" i="2"/>
  <c r="AA239" i="2" s="1"/>
  <c r="Z240" i="2"/>
  <c r="Z239" i="2" s="1"/>
  <c r="Y240" i="2"/>
  <c r="Y239" i="2" s="1"/>
  <c r="X240" i="2"/>
  <c r="X239" i="2" s="1"/>
  <c r="V240" i="2"/>
  <c r="V239" i="2" s="1"/>
  <c r="U240" i="2"/>
  <c r="U239" i="2" s="1"/>
  <c r="T240" i="2"/>
  <c r="T239" i="2" s="1"/>
  <c r="S240" i="2"/>
  <c r="S239" i="2" s="1"/>
  <c r="P240" i="2"/>
  <c r="P239" i="2" s="1"/>
  <c r="O240" i="2"/>
  <c r="O239" i="2" s="1"/>
  <c r="N240" i="2"/>
  <c r="N239" i="2" s="1"/>
  <c r="M240" i="2"/>
  <c r="M239" i="2" s="1"/>
  <c r="L240" i="2"/>
  <c r="L239" i="2" s="1"/>
  <c r="K240" i="2"/>
  <c r="K239" i="2" s="1"/>
  <c r="J240" i="2"/>
  <c r="J239" i="2" s="1"/>
  <c r="I240" i="2"/>
  <c r="I239" i="2" s="1"/>
  <c r="H238" i="2"/>
  <c r="G238" i="2"/>
  <c r="G231" i="2"/>
  <c r="H231" i="2"/>
  <c r="I233" i="2"/>
  <c r="I232" i="2" s="1"/>
  <c r="J233" i="2"/>
  <c r="J232" i="2" s="1"/>
  <c r="K233" i="2"/>
  <c r="K232" i="2" s="1"/>
  <c r="L233" i="2"/>
  <c r="L232" i="2" s="1"/>
  <c r="M233" i="2"/>
  <c r="M232" i="2" s="1"/>
  <c r="N233" i="2"/>
  <c r="N232" i="2" s="1"/>
  <c r="O233" i="2"/>
  <c r="O232" i="2" s="1"/>
  <c r="P233" i="2"/>
  <c r="P232" i="2" s="1"/>
  <c r="T233" i="2"/>
  <c r="T232" i="2" s="1"/>
  <c r="V233" i="2"/>
  <c r="V232" i="2" s="1"/>
  <c r="W233" i="2"/>
  <c r="W232" i="2" s="1"/>
  <c r="X233" i="2"/>
  <c r="X232" i="2" s="1"/>
  <c r="Y233" i="2"/>
  <c r="Y232" i="2" s="1"/>
  <c r="Z233" i="2"/>
  <c r="Z232" i="2" s="1"/>
  <c r="AA233" i="2"/>
  <c r="AA232" i="2" s="1"/>
  <c r="AB233" i="2"/>
  <c r="AB232" i="2" s="1"/>
  <c r="AC233" i="2"/>
  <c r="AC232" i="2" s="1"/>
  <c r="G234" i="2"/>
  <c r="H234" i="2"/>
  <c r="Q234" i="2"/>
  <c r="R234" i="2"/>
  <c r="G235" i="2"/>
  <c r="H235" i="2"/>
  <c r="Q235" i="2"/>
  <c r="R235" i="2"/>
  <c r="G236" i="2"/>
  <c r="H236" i="2"/>
  <c r="Q236" i="2"/>
  <c r="R236" i="2"/>
  <c r="G237" i="2"/>
  <c r="H237" i="2"/>
  <c r="Q237" i="2"/>
  <c r="R237" i="2"/>
  <c r="R230" i="2"/>
  <c r="Q230" i="2"/>
  <c r="H230" i="2"/>
  <c r="G230" i="2"/>
  <c r="G260" i="2"/>
  <c r="H260" i="2"/>
  <c r="Q260" i="2"/>
  <c r="R260" i="2"/>
  <c r="I262" i="2"/>
  <c r="I261" i="2" s="1"/>
  <c r="J262" i="2"/>
  <c r="J261" i="2" s="1"/>
  <c r="K262" i="2"/>
  <c r="K261" i="2" s="1"/>
  <c r="L262" i="2"/>
  <c r="L261" i="2" s="1"/>
  <c r="M262" i="2"/>
  <c r="M261" i="2" s="1"/>
  <c r="N262" i="2"/>
  <c r="N261" i="2" s="1"/>
  <c r="O262" i="2"/>
  <c r="O261" i="2" s="1"/>
  <c r="P262" i="2"/>
  <c r="P261" i="2" s="1"/>
  <c r="S262" i="2"/>
  <c r="S261" i="2" s="1"/>
  <c r="T262" i="2"/>
  <c r="T261" i="2" s="1"/>
  <c r="U262" i="2"/>
  <c r="U261" i="2" s="1"/>
  <c r="V262" i="2"/>
  <c r="V261" i="2" s="1"/>
  <c r="X262" i="2"/>
  <c r="X261" i="2" s="1"/>
  <c r="Y262" i="2"/>
  <c r="Y261" i="2" s="1"/>
  <c r="AA262" i="2"/>
  <c r="AA261" i="2" s="1"/>
  <c r="AB262" i="2"/>
  <c r="AB261" i="2" s="1"/>
  <c r="G263" i="2"/>
  <c r="H263" i="2"/>
  <c r="R263" i="2"/>
  <c r="Q263" i="2"/>
  <c r="Q218" i="2" s="1"/>
  <c r="G264" i="2"/>
  <c r="H264" i="2"/>
  <c r="R264" i="2"/>
  <c r="Q264" i="2"/>
  <c r="G265" i="2"/>
  <c r="H265" i="2"/>
  <c r="R265" i="2"/>
  <c r="Q265" i="2"/>
  <c r="Q266" i="2"/>
  <c r="H484" i="2" l="1"/>
  <c r="Q220" i="2"/>
  <c r="G484" i="2"/>
  <c r="Q221" i="2"/>
  <c r="Q219" i="2"/>
  <c r="H254" i="2"/>
  <c r="G240" i="2"/>
  <c r="G239" i="2" s="1"/>
  <c r="H240" i="2"/>
  <c r="H239" i="2" s="1"/>
  <c r="R240" i="2"/>
  <c r="R239" i="2" s="1"/>
  <c r="G255" i="2"/>
  <c r="G254" i="2" s="1"/>
  <c r="Q233" i="2"/>
  <c r="Q232" i="2" s="1"/>
  <c r="Q254" i="2"/>
  <c r="Q248" i="2"/>
  <c r="Q247" i="2" s="1"/>
  <c r="Q239" i="2"/>
  <c r="H248" i="2"/>
  <c r="H247" i="2" s="1"/>
  <c r="G248" i="2"/>
  <c r="G247" i="2" s="1"/>
  <c r="R233" i="2"/>
  <c r="R232" i="2" s="1"/>
  <c r="G233" i="2"/>
  <c r="G232" i="2" s="1"/>
  <c r="H233" i="2"/>
  <c r="H232" i="2" s="1"/>
  <c r="W262" i="2"/>
  <c r="W261" i="2" s="1"/>
  <c r="S22" i="2" l="1"/>
  <c r="Y22" i="2"/>
  <c r="S54" i="2"/>
  <c r="T54" i="2"/>
  <c r="U54" i="2"/>
  <c r="V54" i="2"/>
  <c r="W54" i="2"/>
  <c r="X54" i="2"/>
  <c r="Y54" i="2"/>
  <c r="Q73" i="2"/>
  <c r="Q54" i="2" s="1"/>
  <c r="S17" i="2"/>
  <c r="U17" i="2"/>
  <c r="W17" i="2"/>
  <c r="Y17" i="2"/>
  <c r="S45" i="2" l="1"/>
  <c r="AA62" i="2"/>
  <c r="AB62" i="2"/>
  <c r="S62" i="2"/>
  <c r="T62" i="2"/>
  <c r="U62" i="2"/>
  <c r="V62" i="2"/>
  <c r="W62" i="2"/>
  <c r="X62" i="2"/>
  <c r="Y62" i="2"/>
  <c r="Q76" i="2"/>
  <c r="AA21" i="2"/>
  <c r="AB21" i="2"/>
  <c r="S21" i="2"/>
  <c r="T21" i="2"/>
  <c r="U21" i="2"/>
  <c r="V21" i="2"/>
  <c r="W21" i="2"/>
  <c r="X21" i="2"/>
  <c r="Q31" i="2"/>
  <c r="G30" i="2"/>
  <c r="S896" i="2" l="1"/>
  <c r="S1360" i="2" s="1"/>
  <c r="Y896" i="2"/>
  <c r="Y1360" i="2" s="1"/>
  <c r="Y558" i="2"/>
  <c r="W558" i="2"/>
  <c r="U558" i="2"/>
  <c r="S558" i="2"/>
  <c r="E221" i="2"/>
  <c r="E220" i="2"/>
  <c r="Y61" i="2" l="1"/>
  <c r="W35" i="2" l="1"/>
  <c r="V35" i="2"/>
  <c r="U35" i="2"/>
  <c r="S19" i="2"/>
  <c r="Y1076" i="2" l="1"/>
  <c r="W1076" i="2"/>
  <c r="U1076" i="2"/>
  <c r="U794" i="2"/>
  <c r="U793" i="2" s="1"/>
  <c r="T794" i="2"/>
  <c r="T793" i="2" s="1"/>
  <c r="Y861" i="2" l="1"/>
  <c r="Y844" i="2" s="1"/>
  <c r="W861" i="2"/>
  <c r="W844" i="2" s="1"/>
  <c r="W842" i="2" l="1"/>
  <c r="W1357" i="2"/>
  <c r="Y842" i="2"/>
  <c r="Y1357" i="2"/>
  <c r="U1067" i="2"/>
  <c r="Q461" i="2" l="1"/>
  <c r="Q438" i="2" s="1"/>
  <c r="AB438" i="2"/>
  <c r="AA438" i="2"/>
  <c r="Y438" i="2"/>
  <c r="W438" i="2"/>
  <c r="U438" i="2"/>
  <c r="S438" i="2"/>
  <c r="F438" i="2"/>
  <c r="E438" i="2"/>
  <c r="D438" i="2"/>
  <c r="C438" i="2"/>
  <c r="AB440" i="2"/>
  <c r="AA440" i="2"/>
  <c r="Y440" i="2"/>
  <c r="W440" i="2"/>
  <c r="U440" i="2"/>
  <c r="S440" i="2"/>
  <c r="F440" i="2"/>
  <c r="E440" i="2"/>
  <c r="D440" i="2"/>
  <c r="C440" i="2"/>
  <c r="Q463" i="2"/>
  <c r="Q440" i="2" s="1"/>
  <c r="Q460" i="2"/>
  <c r="Y315" i="2"/>
  <c r="W315" i="2"/>
  <c r="S364" i="2"/>
  <c r="S315" i="2" s="1"/>
  <c r="Y355" i="2"/>
  <c r="Y312" i="2" s="1"/>
  <c r="W355" i="2"/>
  <c r="W312" i="2" s="1"/>
  <c r="Y354" i="2"/>
  <c r="Y311" i="2" s="1"/>
  <c r="W354" i="2"/>
  <c r="W311" i="2" s="1"/>
  <c r="Y353" i="2"/>
  <c r="Y310" i="2" s="1"/>
  <c r="W353" i="2"/>
  <c r="W310" i="2" s="1"/>
  <c r="E1279" i="2" l="1"/>
  <c r="U1287" i="2"/>
  <c r="U1285" i="2" s="1"/>
  <c r="R1239" i="2"/>
  <c r="S1239" i="2"/>
  <c r="T1239" i="2"/>
  <c r="U1239" i="2"/>
  <c r="V1239" i="2"/>
  <c r="W1239" i="2"/>
  <c r="X1239" i="2"/>
  <c r="Y1239" i="2"/>
  <c r="Z1239" i="2"/>
  <c r="AA1239" i="2"/>
  <c r="AB1239" i="2"/>
  <c r="T1259" i="2"/>
  <c r="T1258" i="2" s="1"/>
  <c r="U1259" i="2"/>
  <c r="U1258" i="2" s="1"/>
  <c r="V1259" i="2"/>
  <c r="V1258" i="2" s="1"/>
  <c r="W1259" i="2"/>
  <c r="W1258" i="2" s="1"/>
  <c r="X1259" i="2"/>
  <c r="X1258" i="2" s="1"/>
  <c r="Y1259" i="2"/>
  <c r="Y1258" i="2" s="1"/>
  <c r="Z1259" i="2"/>
  <c r="Z1258" i="2" s="1"/>
  <c r="AA1259" i="2"/>
  <c r="AA1258" i="2" s="1"/>
  <c r="AB1259" i="2"/>
  <c r="AB1258" i="2" s="1"/>
  <c r="S1259" i="2"/>
  <c r="Q1260" i="2"/>
  <c r="Q1261" i="2"/>
  <c r="Q1262" i="2"/>
  <c r="Q1263" i="2"/>
  <c r="R1258" i="2"/>
  <c r="Q1257" i="2"/>
  <c r="Z1236" i="2"/>
  <c r="V1251" i="2"/>
  <c r="X1251" i="2"/>
  <c r="Y1251" i="2"/>
  <c r="Z1251" i="2"/>
  <c r="AA1251" i="2"/>
  <c r="AB1251" i="2"/>
  <c r="R1251" i="2"/>
  <c r="S1251" i="2"/>
  <c r="T1251" i="2"/>
  <c r="Q1253" i="2"/>
  <c r="Q1250" i="2"/>
  <c r="Q1236" i="2" s="1"/>
  <c r="Q1246" i="2"/>
  <c r="Q1245" i="2" s="1"/>
  <c r="Y323" i="2"/>
  <c r="Q1239" i="2" l="1"/>
  <c r="Q1259" i="2"/>
  <c r="Q1258" i="2" s="1"/>
  <c r="Q1251" i="2"/>
  <c r="S1258" i="2"/>
  <c r="S218" i="2" l="1"/>
  <c r="T218" i="2"/>
  <c r="U218" i="2"/>
  <c r="V218" i="2"/>
  <c r="X218" i="2"/>
  <c r="Y218" i="2"/>
  <c r="Z218" i="2"/>
  <c r="AC218" i="2"/>
  <c r="S219" i="2"/>
  <c r="T219" i="2"/>
  <c r="U219" i="2"/>
  <c r="V219" i="2"/>
  <c r="X219" i="2"/>
  <c r="Y219" i="2"/>
  <c r="Z219" i="2"/>
  <c r="AC219" i="2"/>
  <c r="D218" i="2"/>
  <c r="E218" i="2"/>
  <c r="F218" i="2"/>
  <c r="D219" i="2"/>
  <c r="E219" i="2"/>
  <c r="F219" i="2"/>
  <c r="C219" i="2"/>
  <c r="C218" i="2"/>
  <c r="R267" i="2"/>
  <c r="R262" i="2" s="1"/>
  <c r="R261" i="2" s="1"/>
  <c r="Q267" i="2"/>
  <c r="Q262" i="2" s="1"/>
  <c r="Q261" i="2" s="1"/>
  <c r="H267" i="2"/>
  <c r="H262" i="2" s="1"/>
  <c r="H261" i="2" s="1"/>
  <c r="G267" i="2"/>
  <c r="G262" i="2" s="1"/>
  <c r="G261" i="2" s="1"/>
  <c r="R219" i="2"/>
  <c r="R218" i="2"/>
  <c r="U23" i="2" l="1"/>
  <c r="V459" i="2" l="1"/>
  <c r="W459" i="2"/>
  <c r="S435" i="2"/>
  <c r="U435" i="2"/>
  <c r="W435" i="2"/>
  <c r="Y926" i="2" l="1"/>
  <c r="U926" i="2"/>
  <c r="Y927" i="2"/>
  <c r="W927" i="2"/>
  <c r="Y552" i="2"/>
  <c r="Y553" i="2"/>
  <c r="Y554" i="2"/>
  <c r="U554" i="2"/>
  <c r="W554" i="2"/>
  <c r="U552" i="2"/>
  <c r="U553" i="2"/>
  <c r="S1317" i="2" l="1"/>
  <c r="Y1317" i="2"/>
  <c r="S65" i="2" l="1"/>
  <c r="T65" i="2"/>
  <c r="U65" i="2"/>
  <c r="V65" i="2"/>
  <c r="W65" i="2"/>
  <c r="X65" i="2"/>
  <c r="Y65" i="2"/>
  <c r="Z65" i="2"/>
  <c r="AA65" i="2"/>
  <c r="AB65" i="2"/>
  <c r="S64" i="2"/>
  <c r="S1373" i="2" s="1"/>
  <c r="S1393" i="2" s="1"/>
  <c r="T64" i="2"/>
  <c r="U64" i="2"/>
  <c r="V64" i="2"/>
  <c r="W64" i="2"/>
  <c r="X64" i="2"/>
  <c r="Y64" i="2"/>
  <c r="Y1373" i="2" s="1"/>
  <c r="Y1393" i="2" s="1"/>
  <c r="Z64" i="2"/>
  <c r="AA64" i="2"/>
  <c r="AB64" i="2"/>
  <c r="AC64" i="2"/>
  <c r="Q129" i="2" l="1"/>
  <c r="Q130" i="2"/>
  <c r="Q131" i="2"/>
  <c r="Q132" i="2"/>
  <c r="Q133" i="2"/>
  <c r="Q134" i="2"/>
  <c r="Q135" i="2"/>
  <c r="Q136" i="2"/>
  <c r="T36" i="2" l="1"/>
  <c r="S26" i="2"/>
  <c r="T26" i="2"/>
  <c r="Z26" i="2"/>
  <c r="AA26" i="2"/>
  <c r="Q24" i="2"/>
  <c r="Q14" i="2" s="1"/>
  <c r="R14" i="2"/>
  <c r="X14" i="2"/>
  <c r="Y14" i="2"/>
  <c r="Z14" i="2"/>
  <c r="AC14" i="2"/>
  <c r="Q851" i="2" l="1"/>
  <c r="Y25" i="2" l="1"/>
  <c r="U1196" i="2" l="1"/>
  <c r="Y1182" i="2"/>
  <c r="AC1082" i="2"/>
  <c r="Q1191" i="2" l="1"/>
  <c r="Q1107" i="2"/>
  <c r="Q1083" i="2"/>
  <c r="Q1084" i="2"/>
  <c r="Q985" i="2"/>
  <c r="AC1168" i="2" l="1"/>
  <c r="AB1168" i="2"/>
  <c r="AA1168" i="2"/>
  <c r="Y1168" i="2"/>
  <c r="W1168" i="2"/>
  <c r="U1168" i="2"/>
  <c r="S1168" i="2"/>
  <c r="Y1211" i="2"/>
  <c r="W1211" i="2"/>
  <c r="AA1211" i="2"/>
  <c r="AA1210" i="2" s="1"/>
  <c r="U1211" i="2"/>
  <c r="U1210" i="2" s="1"/>
  <c r="S1211" i="2"/>
  <c r="S1210" i="2" s="1"/>
  <c r="R1215" i="2"/>
  <c r="Q1215" i="2"/>
  <c r="H1215" i="2"/>
  <c r="G1215" i="2"/>
  <c r="R1214" i="2"/>
  <c r="Q1214" i="2"/>
  <c r="H1214" i="2"/>
  <c r="G1214" i="2"/>
  <c r="R1213" i="2"/>
  <c r="Q1213" i="2"/>
  <c r="H1213" i="2"/>
  <c r="G1213" i="2"/>
  <c r="R1212" i="2"/>
  <c r="Q1212" i="2"/>
  <c r="H1212" i="2"/>
  <c r="G1212" i="2"/>
  <c r="G1211" i="2" s="1"/>
  <c r="AC1211" i="2"/>
  <c r="AC1210" i="2" s="1"/>
  <c r="AB1211" i="2"/>
  <c r="AB1210" i="2" s="1"/>
  <c r="Z1211" i="2"/>
  <c r="Z1210" i="2" s="1"/>
  <c r="X1211" i="2"/>
  <c r="X1210" i="2" s="1"/>
  <c r="V1211" i="2"/>
  <c r="V1210" i="2" s="1"/>
  <c r="T1211" i="2"/>
  <c r="T1210" i="2" s="1"/>
  <c r="P1211" i="2"/>
  <c r="P1210" i="2" s="1"/>
  <c r="O1211" i="2"/>
  <c r="O1210" i="2" s="1"/>
  <c r="N1211" i="2"/>
  <c r="N1210" i="2" s="1"/>
  <c r="M1211" i="2"/>
  <c r="M1210" i="2" s="1"/>
  <c r="L1211" i="2"/>
  <c r="L1210" i="2" s="1"/>
  <c r="K1211" i="2"/>
  <c r="K1210" i="2" s="1"/>
  <c r="J1211" i="2"/>
  <c r="J1210" i="2" s="1"/>
  <c r="I1211" i="2"/>
  <c r="I1210" i="2" s="1"/>
  <c r="H1211" i="2"/>
  <c r="Y1210" i="2"/>
  <c r="W1210" i="2"/>
  <c r="R1209" i="2"/>
  <c r="H1209" i="2"/>
  <c r="G1209" i="2"/>
  <c r="S1035" i="2"/>
  <c r="R1211" i="2" l="1"/>
  <c r="R1210" i="2" s="1"/>
  <c r="Q1211" i="2"/>
  <c r="Q1210" i="2" s="1"/>
  <c r="H1210" i="2"/>
  <c r="G1210" i="2"/>
  <c r="AD1359" i="2" l="1"/>
  <c r="AC59" i="2"/>
  <c r="R104" i="2" l="1"/>
  <c r="Q104" i="2"/>
  <c r="H104" i="2"/>
  <c r="G104" i="2"/>
  <c r="R103" i="2"/>
  <c r="H103" i="2"/>
  <c r="G103" i="2"/>
  <c r="R102" i="2"/>
  <c r="Q102" i="2"/>
  <c r="H102" i="2"/>
  <c r="G102" i="2"/>
  <c r="R101" i="2"/>
  <c r="R100" i="2" s="1"/>
  <c r="R99" i="2" s="1"/>
  <c r="Q101" i="2"/>
  <c r="H101" i="2"/>
  <c r="H100" i="2" s="1"/>
  <c r="G101" i="2"/>
  <c r="G100" i="2" s="1"/>
  <c r="AC100" i="2"/>
  <c r="AC99" i="2" s="1"/>
  <c r="AB100" i="2"/>
  <c r="AB99" i="2" s="1"/>
  <c r="AA100" i="2"/>
  <c r="AA99" i="2" s="1"/>
  <c r="Z100" i="2"/>
  <c r="Z99" i="2" s="1"/>
  <c r="Y100" i="2"/>
  <c r="Y99" i="2" s="1"/>
  <c r="X100" i="2"/>
  <c r="X99" i="2" s="1"/>
  <c r="W100" i="2"/>
  <c r="W99" i="2" s="1"/>
  <c r="V100" i="2"/>
  <c r="V99" i="2" s="1"/>
  <c r="U100" i="2"/>
  <c r="U99" i="2" s="1"/>
  <c r="T100" i="2"/>
  <c r="T99" i="2" s="1"/>
  <c r="S100" i="2"/>
  <c r="S99" i="2" s="1"/>
  <c r="P100" i="2"/>
  <c r="P99" i="2" s="1"/>
  <c r="O100" i="2"/>
  <c r="O99" i="2" s="1"/>
  <c r="N100" i="2"/>
  <c r="N99" i="2" s="1"/>
  <c r="M100" i="2"/>
  <c r="M99" i="2" s="1"/>
  <c r="L100" i="2"/>
  <c r="L99" i="2" s="1"/>
  <c r="K100" i="2"/>
  <c r="K99" i="2" s="1"/>
  <c r="J100" i="2"/>
  <c r="J99" i="2" s="1"/>
  <c r="I100" i="2"/>
  <c r="I99" i="2" s="1"/>
  <c r="H98" i="2"/>
  <c r="G98" i="2"/>
  <c r="R97" i="2"/>
  <c r="Q97" i="2"/>
  <c r="H97" i="2"/>
  <c r="G97" i="2"/>
  <c r="R96" i="2"/>
  <c r="H96" i="2"/>
  <c r="G96" i="2"/>
  <c r="R95" i="2"/>
  <c r="Q95" i="2"/>
  <c r="H95" i="2"/>
  <c r="G95" i="2"/>
  <c r="R94" i="2"/>
  <c r="R59" i="2" s="1"/>
  <c r="Q94" i="2"/>
  <c r="Q59" i="2" s="1"/>
  <c r="H94" i="2"/>
  <c r="H93" i="2" s="1"/>
  <c r="G94" i="2"/>
  <c r="G93" i="2" s="1"/>
  <c r="AC93" i="2"/>
  <c r="AC92" i="2" s="1"/>
  <c r="AB93" i="2"/>
  <c r="AB92" i="2" s="1"/>
  <c r="AA93" i="2"/>
  <c r="AA92" i="2" s="1"/>
  <c r="Z93" i="2"/>
  <c r="Z92" i="2" s="1"/>
  <c r="Y93" i="2"/>
  <c r="Y92" i="2" s="1"/>
  <c r="X93" i="2"/>
  <c r="X92" i="2" s="1"/>
  <c r="W93" i="2"/>
  <c r="W92" i="2" s="1"/>
  <c r="V93" i="2"/>
  <c r="V92" i="2" s="1"/>
  <c r="U93" i="2"/>
  <c r="U92" i="2" s="1"/>
  <c r="T93" i="2"/>
  <c r="T92" i="2" s="1"/>
  <c r="S93" i="2"/>
  <c r="S92" i="2" s="1"/>
  <c r="P93" i="2"/>
  <c r="P92" i="2" s="1"/>
  <c r="O93" i="2"/>
  <c r="O92" i="2" s="1"/>
  <c r="N93" i="2"/>
  <c r="N92" i="2" s="1"/>
  <c r="M93" i="2"/>
  <c r="M92" i="2" s="1"/>
  <c r="L93" i="2"/>
  <c r="L92" i="2" s="1"/>
  <c r="K93" i="2"/>
  <c r="K92" i="2" s="1"/>
  <c r="J93" i="2"/>
  <c r="J92" i="2" s="1"/>
  <c r="I93" i="2"/>
  <c r="I92" i="2" s="1"/>
  <c r="H91" i="2"/>
  <c r="G91" i="2"/>
  <c r="Q93" i="2" l="1"/>
  <c r="Q92" i="2" s="1"/>
  <c r="Q100" i="2"/>
  <c r="Q99" i="2" s="1"/>
  <c r="Q65" i="2"/>
  <c r="R65" i="2"/>
  <c r="H92" i="2"/>
  <c r="H99" i="2"/>
  <c r="R93" i="2"/>
  <c r="R92" i="2" s="1"/>
  <c r="Q415" i="2"/>
  <c r="AD1366" i="2" l="1"/>
  <c r="AD1370" i="2"/>
  <c r="AD1374" i="2"/>
  <c r="AD1375" i="2"/>
  <c r="AD1376" i="2"/>
  <c r="AD1379" i="2"/>
  <c r="AD1381" i="2"/>
  <c r="AD1387" i="2"/>
  <c r="AD1399" i="2"/>
  <c r="AD1406" i="2"/>
  <c r="AD1417" i="2"/>
  <c r="R1277" i="2" l="1"/>
  <c r="S1277" i="2"/>
  <c r="T1277" i="2"/>
  <c r="U1277" i="2"/>
  <c r="V1277" i="2"/>
  <c r="W1277" i="2"/>
  <c r="X1277" i="2"/>
  <c r="Y1277" i="2"/>
  <c r="Z1277" i="2"/>
  <c r="AA1277" i="2"/>
  <c r="AB1277" i="2"/>
  <c r="AC1277" i="2"/>
  <c r="Z1317" i="2" l="1"/>
  <c r="AA1317" i="2"/>
  <c r="Z1318" i="2"/>
  <c r="AA1318" i="2"/>
  <c r="Z1319" i="2"/>
  <c r="Z1337" i="2" s="1"/>
  <c r="AA1319" i="2"/>
  <c r="AA1337" i="2" s="1"/>
  <c r="Z1320" i="2"/>
  <c r="Z1338" i="2" s="1"/>
  <c r="AA1320" i="2"/>
  <c r="AA1338" i="2" s="1"/>
  <c r="Z1321" i="2"/>
  <c r="Z1339" i="2" s="1"/>
  <c r="AA1321" i="2"/>
  <c r="AA1339" i="2" s="1"/>
  <c r="Q1304" i="2"/>
  <c r="I1367" i="2"/>
  <c r="J1367" i="2"/>
  <c r="K1367" i="2"/>
  <c r="L1367" i="2"/>
  <c r="M1367" i="2"/>
  <c r="N1367" i="2"/>
  <c r="O1367" i="2"/>
  <c r="P1367" i="2"/>
  <c r="I1369" i="2"/>
  <c r="J1369" i="2"/>
  <c r="K1369" i="2"/>
  <c r="L1369" i="2"/>
  <c r="M1369" i="2"/>
  <c r="N1369" i="2"/>
  <c r="O1369" i="2"/>
  <c r="P1369" i="2"/>
  <c r="I1377" i="2"/>
  <c r="J1377" i="2"/>
  <c r="K1377" i="2"/>
  <c r="L1377" i="2"/>
  <c r="M1377" i="2"/>
  <c r="N1377" i="2"/>
  <c r="O1377" i="2"/>
  <c r="P1377" i="2"/>
  <c r="I1378" i="2"/>
  <c r="J1378" i="2"/>
  <c r="K1378" i="2"/>
  <c r="L1378" i="2"/>
  <c r="M1378" i="2"/>
  <c r="N1378" i="2"/>
  <c r="O1378" i="2"/>
  <c r="P1378" i="2"/>
  <c r="I1380" i="2"/>
  <c r="J1380" i="2"/>
  <c r="K1380" i="2"/>
  <c r="L1380" i="2"/>
  <c r="M1380" i="2"/>
  <c r="N1380" i="2"/>
  <c r="O1380" i="2"/>
  <c r="P1380" i="2"/>
  <c r="Z1336" i="2" l="1"/>
  <c r="AA1336" i="2"/>
  <c r="Z1316" i="2"/>
  <c r="AA1316" i="2"/>
  <c r="O905" i="2"/>
  <c r="AA409" i="2" l="1"/>
  <c r="AB409" i="2"/>
  <c r="AC409" i="2"/>
  <c r="S1275" i="2" l="1"/>
  <c r="T1275" i="2"/>
  <c r="U1275" i="2"/>
  <c r="V1275" i="2"/>
  <c r="W1275" i="2"/>
  <c r="X1275" i="2"/>
  <c r="Y1275" i="2"/>
  <c r="Z1275" i="2"/>
  <c r="AA1275" i="2"/>
  <c r="AB1275" i="2"/>
  <c r="AC1275" i="2"/>
  <c r="AB553" i="2" l="1"/>
  <c r="AC553" i="2"/>
  <c r="T557" i="2"/>
  <c r="U557" i="2"/>
  <c r="V557" i="2"/>
  <c r="W557" i="2"/>
  <c r="X557" i="2"/>
  <c r="Y557" i="2"/>
  <c r="S557" i="2"/>
  <c r="R382" i="2" l="1"/>
  <c r="S382" i="2"/>
  <c r="T382" i="2"/>
  <c r="U382" i="2"/>
  <c r="V382" i="2"/>
  <c r="W382" i="2"/>
  <c r="X382" i="2"/>
  <c r="Y382" i="2"/>
  <c r="Z382" i="2"/>
  <c r="AA382" i="2"/>
  <c r="AB382" i="2"/>
  <c r="AC382" i="2"/>
  <c r="Q382" i="2"/>
  <c r="Q393" i="2"/>
  <c r="Q324" i="2" l="1"/>
  <c r="Q305" i="2" s="1"/>
  <c r="Q1277" i="2"/>
  <c r="Y917" i="2"/>
  <c r="E896" i="2" l="1"/>
  <c r="W553" i="2"/>
  <c r="S553" i="2"/>
  <c r="Q652" i="2"/>
  <c r="Q553" i="2" s="1"/>
  <c r="AC1158" i="2" l="1"/>
  <c r="AB1158" i="2"/>
  <c r="AA1158" i="2"/>
  <c r="Z1158" i="2"/>
  <c r="X1158" i="2"/>
  <c r="W1158" i="2"/>
  <c r="V1158" i="2"/>
  <c r="U1158" i="2"/>
  <c r="T1158" i="2"/>
  <c r="S1158" i="2"/>
  <c r="P1158" i="2"/>
  <c r="O1158" i="2"/>
  <c r="N1158" i="2"/>
  <c r="M1158" i="2"/>
  <c r="L1158" i="2"/>
  <c r="K1158" i="2"/>
  <c r="J1158" i="2"/>
  <c r="I1158" i="2"/>
  <c r="R1157" i="2"/>
  <c r="R1158" i="2" s="1"/>
  <c r="H1157" i="2"/>
  <c r="H1158" i="2" s="1"/>
  <c r="G1157" i="2"/>
  <c r="G1158" i="2" s="1"/>
  <c r="I560" i="2" l="1"/>
  <c r="J560" i="2"/>
  <c r="K560" i="2"/>
  <c r="L560" i="2"/>
  <c r="M560" i="2"/>
  <c r="N560" i="2"/>
  <c r="O560" i="2"/>
  <c r="P560" i="2"/>
  <c r="S560" i="2"/>
  <c r="T560" i="2"/>
  <c r="U560" i="2"/>
  <c r="V560" i="2"/>
  <c r="W560" i="2"/>
  <c r="X560" i="2"/>
  <c r="Y560" i="2"/>
  <c r="Z560" i="2"/>
  <c r="AA560" i="2"/>
  <c r="AB560" i="2"/>
  <c r="AC560" i="2"/>
  <c r="I561" i="2"/>
  <c r="J561" i="2"/>
  <c r="K561" i="2"/>
  <c r="L561" i="2"/>
  <c r="M561" i="2"/>
  <c r="N561" i="2"/>
  <c r="O561" i="2"/>
  <c r="P561" i="2"/>
  <c r="S561" i="2"/>
  <c r="T561" i="2"/>
  <c r="U561" i="2"/>
  <c r="V561" i="2"/>
  <c r="W561" i="2"/>
  <c r="X561" i="2"/>
  <c r="Y561" i="2"/>
  <c r="Z561" i="2"/>
  <c r="AA561" i="2"/>
  <c r="AB561" i="2"/>
  <c r="AC561" i="2"/>
  <c r="I562" i="2"/>
  <c r="J562" i="2"/>
  <c r="K562" i="2"/>
  <c r="L562" i="2"/>
  <c r="M562" i="2"/>
  <c r="N562" i="2"/>
  <c r="O562" i="2"/>
  <c r="P562" i="2"/>
  <c r="S562" i="2"/>
  <c r="T562" i="2"/>
  <c r="U562" i="2"/>
  <c r="V562" i="2"/>
  <c r="W562" i="2"/>
  <c r="X562" i="2"/>
  <c r="Y562" i="2"/>
  <c r="Z562" i="2"/>
  <c r="AA562" i="2"/>
  <c r="AB562" i="2"/>
  <c r="AC562" i="2"/>
  <c r="I563" i="2"/>
  <c r="J563" i="2"/>
  <c r="K563" i="2"/>
  <c r="L563" i="2"/>
  <c r="M563" i="2"/>
  <c r="N563" i="2"/>
  <c r="O563" i="2"/>
  <c r="P563" i="2"/>
  <c r="S563" i="2"/>
  <c r="T563" i="2"/>
  <c r="U563" i="2"/>
  <c r="V563" i="2"/>
  <c r="W563" i="2"/>
  <c r="X563" i="2"/>
  <c r="Y563" i="2"/>
  <c r="Z563" i="2"/>
  <c r="AA563" i="2"/>
  <c r="AB563" i="2"/>
  <c r="AC563" i="2"/>
  <c r="I564" i="2"/>
  <c r="J564" i="2"/>
  <c r="K564" i="2"/>
  <c r="L564" i="2"/>
  <c r="M564" i="2"/>
  <c r="N564" i="2"/>
  <c r="O564" i="2"/>
  <c r="P564" i="2"/>
  <c r="S564" i="2"/>
  <c r="T564" i="2"/>
  <c r="U564" i="2"/>
  <c r="V564" i="2"/>
  <c r="W564" i="2"/>
  <c r="X564" i="2"/>
  <c r="Y564" i="2"/>
  <c r="Z564" i="2"/>
  <c r="AA564" i="2"/>
  <c r="AB564" i="2"/>
  <c r="AC564" i="2"/>
  <c r="I565" i="2"/>
  <c r="J565" i="2"/>
  <c r="K565" i="2"/>
  <c r="L565" i="2"/>
  <c r="M565" i="2"/>
  <c r="N565" i="2"/>
  <c r="O565" i="2"/>
  <c r="P565" i="2"/>
  <c r="S565" i="2"/>
  <c r="T565" i="2"/>
  <c r="U565" i="2"/>
  <c r="V565" i="2"/>
  <c r="W565" i="2"/>
  <c r="X565" i="2"/>
  <c r="Y565" i="2"/>
  <c r="Z565" i="2"/>
  <c r="AA565" i="2"/>
  <c r="AB565" i="2"/>
  <c r="AC565" i="2"/>
  <c r="AC1409" i="2" l="1"/>
  <c r="AD1409" i="2" s="1"/>
  <c r="AC1410" i="2"/>
  <c r="AD1410" i="2" s="1"/>
  <c r="V373" i="2"/>
  <c r="T373" i="2"/>
  <c r="O353" i="2" l="1"/>
  <c r="O331" i="2"/>
  <c r="I968" i="2" l="1"/>
  <c r="J968" i="2"/>
  <c r="K968" i="2"/>
  <c r="L968" i="2"/>
  <c r="M968" i="2"/>
  <c r="N968" i="2"/>
  <c r="O968" i="2"/>
  <c r="P968" i="2"/>
  <c r="S968" i="2"/>
  <c r="T968" i="2"/>
  <c r="U968" i="2"/>
  <c r="V968" i="2"/>
  <c r="W968" i="2"/>
  <c r="X968" i="2"/>
  <c r="Y968" i="2"/>
  <c r="Z968" i="2"/>
  <c r="AA968" i="2"/>
  <c r="AB968" i="2"/>
  <c r="AC968" i="2"/>
  <c r="I969" i="2"/>
  <c r="J969" i="2"/>
  <c r="K969" i="2"/>
  <c r="L969" i="2"/>
  <c r="M969" i="2"/>
  <c r="N969" i="2"/>
  <c r="O969" i="2"/>
  <c r="P969" i="2"/>
  <c r="S969" i="2"/>
  <c r="T969" i="2"/>
  <c r="U969" i="2"/>
  <c r="V969" i="2"/>
  <c r="W969" i="2"/>
  <c r="X969" i="2"/>
  <c r="Y969" i="2"/>
  <c r="Z969" i="2"/>
  <c r="AA969" i="2"/>
  <c r="AB969" i="2"/>
  <c r="AC969" i="2"/>
  <c r="D968" i="2"/>
  <c r="E968" i="2"/>
  <c r="F968" i="2"/>
  <c r="D969" i="2"/>
  <c r="E969" i="2"/>
  <c r="F969" i="2"/>
  <c r="C969" i="2"/>
  <c r="C968" i="2"/>
  <c r="R1009" i="2"/>
  <c r="Q1009" i="2"/>
  <c r="H1009" i="2"/>
  <c r="G1009" i="2"/>
  <c r="R1008" i="2"/>
  <c r="Q1008" i="2"/>
  <c r="H1008" i="2"/>
  <c r="G1008" i="2"/>
  <c r="R1007" i="2"/>
  <c r="Q1007" i="2"/>
  <c r="H1007" i="2"/>
  <c r="G1007" i="2"/>
  <c r="R1006" i="2"/>
  <c r="R1369" i="2" s="1"/>
  <c r="Q1006" i="2"/>
  <c r="H1006" i="2"/>
  <c r="H1369" i="2" s="1"/>
  <c r="G1006" i="2"/>
  <c r="G1005" i="2" s="1"/>
  <c r="AC1005" i="2"/>
  <c r="AC1004" i="2" s="1"/>
  <c r="AB1005" i="2"/>
  <c r="AB1004" i="2" s="1"/>
  <c r="AA1005" i="2"/>
  <c r="AA1004" i="2" s="1"/>
  <c r="Z1005" i="2"/>
  <c r="Z1004" i="2" s="1"/>
  <c r="Y1005" i="2"/>
  <c r="Y1004" i="2" s="1"/>
  <c r="X1005" i="2"/>
  <c r="X1004" i="2" s="1"/>
  <c r="W1005" i="2"/>
  <c r="W1004" i="2" s="1"/>
  <c r="V1005" i="2"/>
  <c r="V1004" i="2" s="1"/>
  <c r="U1005" i="2"/>
  <c r="U1004" i="2" s="1"/>
  <c r="T1005" i="2"/>
  <c r="T1004" i="2" s="1"/>
  <c r="S1005" i="2"/>
  <c r="S1004" i="2" s="1"/>
  <c r="P1005" i="2"/>
  <c r="P1004" i="2" s="1"/>
  <c r="O1005" i="2"/>
  <c r="O1004" i="2" s="1"/>
  <c r="N1005" i="2"/>
  <c r="N1004" i="2" s="1"/>
  <c r="M1005" i="2"/>
  <c r="M1004" i="2" s="1"/>
  <c r="L1005" i="2"/>
  <c r="L1004" i="2" s="1"/>
  <c r="K1005" i="2"/>
  <c r="K1004" i="2" s="1"/>
  <c r="J1005" i="2"/>
  <c r="J1004" i="2" s="1"/>
  <c r="I1005" i="2"/>
  <c r="I1004" i="2" s="1"/>
  <c r="R1003" i="2"/>
  <c r="Q1003" i="2"/>
  <c r="H1003" i="2"/>
  <c r="G1003" i="2"/>
  <c r="R1002" i="2"/>
  <c r="Q1002" i="2"/>
  <c r="H1002" i="2"/>
  <c r="G1002" i="2"/>
  <c r="R1001" i="2"/>
  <c r="Q1001" i="2"/>
  <c r="H1001" i="2"/>
  <c r="G1001" i="2"/>
  <c r="R1000" i="2"/>
  <c r="Q1000" i="2"/>
  <c r="H1000" i="2"/>
  <c r="G1000" i="2"/>
  <c r="R999" i="2"/>
  <c r="R1367" i="2" s="1"/>
  <c r="Q999" i="2"/>
  <c r="H999" i="2"/>
  <c r="G999" i="2"/>
  <c r="G998" i="2" s="1"/>
  <c r="AC998" i="2"/>
  <c r="AC997" i="2" s="1"/>
  <c r="AB998" i="2"/>
  <c r="AB997" i="2" s="1"/>
  <c r="AA998" i="2"/>
  <c r="AA997" i="2" s="1"/>
  <c r="Z998" i="2"/>
  <c r="Z997" i="2" s="1"/>
  <c r="Y998" i="2"/>
  <c r="Y997" i="2" s="1"/>
  <c r="X998" i="2"/>
  <c r="X997" i="2" s="1"/>
  <c r="W998" i="2"/>
  <c r="W997" i="2" s="1"/>
  <c r="V998" i="2"/>
  <c r="V997" i="2" s="1"/>
  <c r="U998" i="2"/>
  <c r="U997" i="2" s="1"/>
  <c r="T998" i="2"/>
  <c r="T997" i="2" s="1"/>
  <c r="S998" i="2"/>
  <c r="S997" i="2" s="1"/>
  <c r="P998" i="2"/>
  <c r="O998" i="2"/>
  <c r="O997" i="2" s="1"/>
  <c r="N998" i="2"/>
  <c r="N997" i="2" s="1"/>
  <c r="M998" i="2"/>
  <c r="M997" i="2" s="1"/>
  <c r="L998" i="2"/>
  <c r="L997" i="2" s="1"/>
  <c r="K998" i="2"/>
  <c r="K997" i="2" s="1"/>
  <c r="J998" i="2"/>
  <c r="J997" i="2" s="1"/>
  <c r="I998" i="2"/>
  <c r="I997" i="2" s="1"/>
  <c r="P997" i="2"/>
  <c r="R996" i="2"/>
  <c r="Q996" i="2"/>
  <c r="H996" i="2"/>
  <c r="G996" i="2"/>
  <c r="H998" i="2" l="1"/>
  <c r="H997" i="2" s="1"/>
  <c r="H1367" i="2"/>
  <c r="Q1005" i="2"/>
  <c r="Q1004" i="2" s="1"/>
  <c r="Q1369" i="2"/>
  <c r="Q998" i="2"/>
  <c r="Q997" i="2" s="1"/>
  <c r="Q1367" i="2"/>
  <c r="R1005" i="2"/>
  <c r="R1004" i="2" s="1"/>
  <c r="H1005" i="2"/>
  <c r="H1004" i="2" s="1"/>
  <c r="R969" i="2"/>
  <c r="H969" i="2"/>
  <c r="Q968" i="2"/>
  <c r="G968" i="2"/>
  <c r="G1367" i="2"/>
  <c r="G1352" i="2" s="1"/>
  <c r="Q969" i="2"/>
  <c r="G969" i="2"/>
  <c r="R968" i="2"/>
  <c r="H968" i="2"/>
  <c r="R998" i="2"/>
  <c r="R997" i="2" s="1"/>
  <c r="G997" i="2"/>
  <c r="G1004" i="2"/>
  <c r="G1279" i="2"/>
  <c r="H1279" i="2"/>
  <c r="I1279" i="2"/>
  <c r="J1279" i="2"/>
  <c r="K1279" i="2"/>
  <c r="L1279" i="2"/>
  <c r="M1279" i="2"/>
  <c r="N1279" i="2"/>
  <c r="O1279" i="2"/>
  <c r="P1279" i="2"/>
  <c r="R1279" i="2"/>
  <c r="S1279" i="2"/>
  <c r="T1279" i="2"/>
  <c r="U1279" i="2"/>
  <c r="V1279" i="2"/>
  <c r="W1279" i="2"/>
  <c r="X1279" i="2"/>
  <c r="Y1279" i="2"/>
  <c r="Z1279" i="2"/>
  <c r="AA1279" i="2"/>
  <c r="AB1279" i="2"/>
  <c r="AC1279" i="2"/>
  <c r="M1289" i="2"/>
  <c r="O1325" i="2"/>
  <c r="O1318" i="2"/>
  <c r="G1318" i="2"/>
  <c r="O1287" i="2"/>
  <c r="AD1369" i="2" l="1"/>
  <c r="AD1367" i="2"/>
  <c r="AC1024" i="2"/>
  <c r="AB1024" i="2"/>
  <c r="AA1024" i="2"/>
  <c r="H845" i="2" l="1"/>
  <c r="I845" i="2"/>
  <c r="J845" i="2"/>
  <c r="K845" i="2"/>
  <c r="L845" i="2"/>
  <c r="M845" i="2"/>
  <c r="N845" i="2"/>
  <c r="O845" i="2"/>
  <c r="P845" i="2"/>
  <c r="Z845" i="2"/>
  <c r="AA845" i="2"/>
  <c r="AB845" i="2"/>
  <c r="AC845" i="2"/>
  <c r="F845" i="2"/>
  <c r="E845" i="2"/>
  <c r="D845" i="2"/>
  <c r="C845" i="2"/>
  <c r="Q862" i="2"/>
  <c r="Q845" i="2" s="1"/>
  <c r="G862" i="2"/>
  <c r="G845" i="2" s="1"/>
  <c r="AC23" i="2" l="1"/>
  <c r="AB23" i="2"/>
  <c r="AA23" i="2"/>
  <c r="Z23" i="2"/>
  <c r="Y23" i="2"/>
  <c r="X23" i="2"/>
  <c r="W23" i="2"/>
  <c r="V23" i="2"/>
  <c r="T23" i="2"/>
  <c r="S23" i="2"/>
  <c r="R23" i="2"/>
  <c r="Q23" i="2"/>
  <c r="P23" i="2"/>
  <c r="O23" i="2"/>
  <c r="N23" i="2"/>
  <c r="M23" i="2"/>
  <c r="L23" i="2"/>
  <c r="K23" i="2"/>
  <c r="J23" i="2"/>
  <c r="I23" i="2"/>
  <c r="AC22" i="2"/>
  <c r="AC1373" i="2" s="1"/>
  <c r="AB22" i="2"/>
  <c r="AB1373" i="2" s="1"/>
  <c r="AB1393" i="2" s="1"/>
  <c r="AA22" i="2"/>
  <c r="AA1373" i="2" s="1"/>
  <c r="AA1393" i="2" s="1"/>
  <c r="Z22" i="2"/>
  <c r="Z1373" i="2" s="1"/>
  <c r="Z1393" i="2" s="1"/>
  <c r="X22" i="2"/>
  <c r="X1373" i="2" s="1"/>
  <c r="X1393" i="2" s="1"/>
  <c r="W22" i="2"/>
  <c r="W1373" i="2" s="1"/>
  <c r="W1393" i="2" s="1"/>
  <c r="V22" i="2"/>
  <c r="V1373" i="2" s="1"/>
  <c r="V1393" i="2" s="1"/>
  <c r="U22" i="2"/>
  <c r="U1373" i="2" s="1"/>
  <c r="U1393" i="2" s="1"/>
  <c r="T22" i="2"/>
  <c r="T1373" i="2" s="1"/>
  <c r="T1393" i="2" s="1"/>
  <c r="P22" i="2"/>
  <c r="O22" i="2"/>
  <c r="N22" i="2"/>
  <c r="M22" i="2"/>
  <c r="L22" i="2"/>
  <c r="K22" i="2"/>
  <c r="J22" i="2"/>
  <c r="I22" i="2"/>
  <c r="AC20" i="2"/>
  <c r="AB20" i="2"/>
  <c r="AA20" i="2"/>
  <c r="Z20" i="2"/>
  <c r="Y20" i="2"/>
  <c r="X20" i="2"/>
  <c r="W20" i="2"/>
  <c r="V20" i="2"/>
  <c r="U20" i="2"/>
  <c r="T20" i="2"/>
  <c r="S20" i="2"/>
  <c r="P20" i="2"/>
  <c r="O20" i="2"/>
  <c r="N20" i="2"/>
  <c r="M20" i="2"/>
  <c r="L20" i="2"/>
  <c r="K20" i="2"/>
  <c r="J20" i="2"/>
  <c r="I20" i="2"/>
  <c r="AC19" i="2"/>
  <c r="AB19" i="2"/>
  <c r="AA19" i="2"/>
  <c r="Z19" i="2"/>
  <c r="Y19" i="2"/>
  <c r="X19" i="2"/>
  <c r="W19" i="2"/>
  <c r="V19" i="2"/>
  <c r="U19" i="2"/>
  <c r="T19" i="2"/>
  <c r="P19" i="2"/>
  <c r="O19" i="2"/>
  <c r="N19" i="2"/>
  <c r="M19" i="2"/>
  <c r="L19" i="2"/>
  <c r="K19" i="2"/>
  <c r="J19" i="2"/>
  <c r="I19" i="2"/>
  <c r="AC18" i="2"/>
  <c r="AB18" i="2"/>
  <c r="AA18" i="2"/>
  <c r="Z18" i="2"/>
  <c r="Y18" i="2"/>
  <c r="X18" i="2"/>
  <c r="W18" i="2"/>
  <c r="V18" i="2"/>
  <c r="U18" i="2"/>
  <c r="T18" i="2"/>
  <c r="S18" i="2"/>
  <c r="P18" i="2"/>
  <c r="O18" i="2"/>
  <c r="N18" i="2"/>
  <c r="M18" i="2"/>
  <c r="L18" i="2"/>
  <c r="K18" i="2"/>
  <c r="J18" i="2"/>
  <c r="I18" i="2"/>
  <c r="AC17" i="2"/>
  <c r="AB17" i="2"/>
  <c r="AA17" i="2"/>
  <c r="Z17" i="2"/>
  <c r="X17" i="2"/>
  <c r="V17" i="2"/>
  <c r="T17" i="2"/>
  <c r="P17" i="2"/>
  <c r="O17" i="2"/>
  <c r="N17" i="2"/>
  <c r="M17" i="2"/>
  <c r="L17" i="2"/>
  <c r="K17" i="2"/>
  <c r="J17" i="2"/>
  <c r="I17" i="2"/>
  <c r="S43" i="2" l="1"/>
  <c r="S44" i="2"/>
  <c r="U44" i="2"/>
  <c r="W44" i="2"/>
  <c r="Y44" i="2"/>
  <c r="AA44" i="2"/>
  <c r="T44" i="2"/>
  <c r="V44" i="2"/>
  <c r="X44" i="2"/>
  <c r="Z44" i="2"/>
  <c r="AB44" i="2"/>
  <c r="H42" i="2"/>
  <c r="G42" i="2"/>
  <c r="R41" i="2"/>
  <c r="Q41" i="2"/>
  <c r="H41" i="2"/>
  <c r="G41" i="2"/>
  <c r="R40" i="2"/>
  <c r="Q40" i="2"/>
  <c r="Q21" i="2" s="1"/>
  <c r="H40" i="2"/>
  <c r="G40" i="2"/>
  <c r="R39" i="2"/>
  <c r="H39" i="2"/>
  <c r="G39" i="2"/>
  <c r="R38" i="2"/>
  <c r="Q38" i="2"/>
  <c r="H38" i="2"/>
  <c r="G38" i="2"/>
  <c r="R37" i="2"/>
  <c r="Q37" i="2"/>
  <c r="Q17" i="2" s="1"/>
  <c r="H37" i="2"/>
  <c r="G37" i="2"/>
  <c r="P36" i="2"/>
  <c r="P35" i="2" s="1"/>
  <c r="O36" i="2"/>
  <c r="N36" i="2"/>
  <c r="M36" i="2"/>
  <c r="L36" i="2"/>
  <c r="K36" i="2"/>
  <c r="J36" i="2"/>
  <c r="I36" i="2"/>
  <c r="AC35" i="2"/>
  <c r="AB35" i="2"/>
  <c r="AA35" i="2"/>
  <c r="Z35" i="2"/>
  <c r="Y35" i="2"/>
  <c r="X35" i="2"/>
  <c r="T35" i="2"/>
  <c r="S35" i="2"/>
  <c r="H34" i="2"/>
  <c r="R36" i="2" l="1"/>
  <c r="R35" i="2" s="1"/>
  <c r="H36" i="2"/>
  <c r="H35" i="2" s="1"/>
  <c r="Q36" i="2"/>
  <c r="Q35" i="2" s="1"/>
  <c r="G36" i="2"/>
  <c r="G35" i="2" s="1"/>
  <c r="O35" i="2" s="1"/>
  <c r="AB459" i="2"/>
  <c r="AA459" i="2"/>
  <c r="Y363" i="2"/>
  <c r="X363" i="2"/>
  <c r="W363" i="2"/>
  <c r="V363" i="2"/>
  <c r="U363" i="2"/>
  <c r="T363" i="2"/>
  <c r="S363" i="2"/>
  <c r="AA435" i="2"/>
  <c r="AB435" i="2"/>
  <c r="AC435" i="2"/>
  <c r="U439" i="2"/>
  <c r="U1362" i="2" s="1"/>
  <c r="AA439" i="2"/>
  <c r="AA1362" i="2" s="1"/>
  <c r="AB439" i="2"/>
  <c r="AB1362" i="2" s="1"/>
  <c r="AC439" i="2"/>
  <c r="AC437" i="2"/>
  <c r="AC1362" i="2" l="1"/>
  <c r="Q1305" i="2"/>
  <c r="Q1279" i="2" s="1"/>
  <c r="G1314" i="2"/>
  <c r="H1314" i="2"/>
  <c r="I1314" i="2"/>
  <c r="J1314" i="2"/>
  <c r="K1314" i="2"/>
  <c r="L1314" i="2"/>
  <c r="M1314" i="2"/>
  <c r="N1314" i="2"/>
  <c r="O1314" i="2"/>
  <c r="P1314" i="2"/>
  <c r="Q1314" i="2"/>
  <c r="R1314" i="2"/>
  <c r="S1314" i="2"/>
  <c r="T1314" i="2"/>
  <c r="U1314" i="2"/>
  <c r="V1314" i="2"/>
  <c r="W1314" i="2"/>
  <c r="X1314" i="2"/>
  <c r="Y1314" i="2"/>
  <c r="Z1314" i="2"/>
  <c r="AA1314" i="2"/>
  <c r="AB1314" i="2"/>
  <c r="AC1314" i="2"/>
  <c r="C1317" i="2"/>
  <c r="D1317" i="2"/>
  <c r="E1317" i="2"/>
  <c r="F1317" i="2"/>
  <c r="I1317" i="2"/>
  <c r="J1317" i="2"/>
  <c r="K1317" i="2"/>
  <c r="L1317" i="2"/>
  <c r="M1317" i="2"/>
  <c r="N1317" i="2"/>
  <c r="O1317" i="2"/>
  <c r="P1317" i="2"/>
  <c r="T1317" i="2"/>
  <c r="U1317" i="2"/>
  <c r="V1317" i="2"/>
  <c r="W1317" i="2"/>
  <c r="X1317" i="2"/>
  <c r="AB1317" i="2"/>
  <c r="AC1317" i="2"/>
  <c r="H1318" i="2"/>
  <c r="I1318" i="2"/>
  <c r="J1318" i="2"/>
  <c r="K1318" i="2"/>
  <c r="L1318" i="2"/>
  <c r="M1318" i="2"/>
  <c r="N1318" i="2"/>
  <c r="P1318" i="2"/>
  <c r="Q1318" i="2"/>
  <c r="R1318" i="2"/>
  <c r="S1318" i="2"/>
  <c r="T1318" i="2"/>
  <c r="U1318" i="2"/>
  <c r="V1318" i="2"/>
  <c r="W1318" i="2"/>
  <c r="X1318" i="2"/>
  <c r="Y1318" i="2"/>
  <c r="AB1318" i="2"/>
  <c r="AC1318" i="2"/>
  <c r="I1319" i="2"/>
  <c r="J1319" i="2"/>
  <c r="K1319" i="2"/>
  <c r="L1319" i="2"/>
  <c r="M1319" i="2"/>
  <c r="N1319" i="2"/>
  <c r="O1319" i="2"/>
  <c r="P1319" i="2"/>
  <c r="S1319" i="2"/>
  <c r="T1319" i="2"/>
  <c r="U1319" i="2"/>
  <c r="V1319" i="2"/>
  <c r="W1319" i="2"/>
  <c r="X1319" i="2"/>
  <c r="Y1319" i="2"/>
  <c r="AB1319" i="2"/>
  <c r="AB1337" i="2" s="1"/>
  <c r="AC1319" i="2"/>
  <c r="AC1337" i="2" s="1"/>
  <c r="I1320" i="2"/>
  <c r="J1320" i="2"/>
  <c r="K1320" i="2"/>
  <c r="L1320" i="2"/>
  <c r="M1320" i="2"/>
  <c r="N1320" i="2"/>
  <c r="O1320" i="2"/>
  <c r="P1320" i="2"/>
  <c r="S1320" i="2"/>
  <c r="T1320" i="2"/>
  <c r="U1320" i="2"/>
  <c r="V1320" i="2"/>
  <c r="W1320" i="2"/>
  <c r="X1320" i="2"/>
  <c r="Y1320" i="2"/>
  <c r="AB1320" i="2"/>
  <c r="AB1338" i="2" s="1"/>
  <c r="AC1320" i="2"/>
  <c r="AC1338" i="2" s="1"/>
  <c r="I1321" i="2"/>
  <c r="J1321" i="2"/>
  <c r="K1321" i="2"/>
  <c r="L1321" i="2"/>
  <c r="M1321" i="2"/>
  <c r="N1321" i="2"/>
  <c r="O1321" i="2"/>
  <c r="P1321" i="2"/>
  <c r="S1321" i="2"/>
  <c r="T1321" i="2"/>
  <c r="U1321" i="2"/>
  <c r="V1321" i="2"/>
  <c r="W1321" i="2"/>
  <c r="X1321" i="2"/>
  <c r="Y1321" i="2"/>
  <c r="AB1321" i="2"/>
  <c r="AB1339" i="2" s="1"/>
  <c r="AC1321" i="2"/>
  <c r="AC1339" i="2" s="1"/>
  <c r="AB1336" i="2" l="1"/>
  <c r="AC1336" i="2"/>
  <c r="V1316" i="2"/>
  <c r="V1315" i="2" s="1"/>
  <c r="N1316" i="2"/>
  <c r="N1315" i="2" s="1"/>
  <c r="X1316" i="2"/>
  <c r="X1315" i="2" s="1"/>
  <c r="P1316" i="2"/>
  <c r="P1315" i="2" s="1"/>
  <c r="Y1316" i="2"/>
  <c r="Y1315" i="2" s="1"/>
  <c r="AA1315" i="2"/>
  <c r="W1316" i="2"/>
  <c r="W1315" i="2" s="1"/>
  <c r="S1316" i="2"/>
  <c r="S1315" i="2" s="1"/>
  <c r="O1316" i="2"/>
  <c r="O1315" i="2" s="1"/>
  <c r="K1316" i="2"/>
  <c r="K1315" i="2" s="1"/>
  <c r="Z1315" i="2"/>
  <c r="J1316" i="2"/>
  <c r="J1315" i="2" s="1"/>
  <c r="AB1316" i="2"/>
  <c r="AB1315" i="2" s="1"/>
  <c r="T1316" i="2"/>
  <c r="T1315" i="2" s="1"/>
  <c r="L1316" i="2"/>
  <c r="L1315" i="2" s="1"/>
  <c r="AC1316" i="2"/>
  <c r="AC1315" i="2" s="1"/>
  <c r="U1316" i="2"/>
  <c r="U1315" i="2" s="1"/>
  <c r="M1316" i="2"/>
  <c r="M1315" i="2" s="1"/>
  <c r="I1316" i="2"/>
  <c r="I1315" i="2" s="1"/>
  <c r="R1245" i="2" l="1"/>
  <c r="S1245" i="2"/>
  <c r="T1245" i="2"/>
  <c r="U1245" i="2"/>
  <c r="V1245" i="2"/>
  <c r="W1245" i="2"/>
  <c r="X1245" i="2"/>
  <c r="Y1245" i="2"/>
  <c r="Z1245" i="2"/>
  <c r="AA1245" i="2"/>
  <c r="AB1245" i="2"/>
  <c r="AC1245" i="2"/>
  <c r="R1252" i="2"/>
  <c r="S1252" i="2"/>
  <c r="T1252" i="2"/>
  <c r="U1252" i="2"/>
  <c r="V1252" i="2"/>
  <c r="X1252" i="2"/>
  <c r="Y1252" i="2"/>
  <c r="Z1252" i="2"/>
  <c r="AA1252" i="2"/>
  <c r="AB1252" i="2"/>
  <c r="AC1252" i="2"/>
  <c r="Q1252" i="2"/>
  <c r="G1243" i="2"/>
  <c r="AC1239" i="2" l="1"/>
  <c r="Q1264" i="2"/>
  <c r="H1331" i="2"/>
  <c r="H1330" i="2" s="1"/>
  <c r="I1331" i="2"/>
  <c r="I1330" i="2" s="1"/>
  <c r="J1331" i="2"/>
  <c r="J1330" i="2" s="1"/>
  <c r="K1331" i="2"/>
  <c r="K1330" i="2" s="1"/>
  <c r="L1331" i="2"/>
  <c r="L1330" i="2" s="1"/>
  <c r="M1331" i="2"/>
  <c r="M1330" i="2" s="1"/>
  <c r="N1331" i="2"/>
  <c r="N1330" i="2" s="1"/>
  <c r="O1331" i="2"/>
  <c r="O1330" i="2" s="1"/>
  <c r="P1331" i="2"/>
  <c r="P1330" i="2" s="1"/>
  <c r="Q1331" i="2"/>
  <c r="Q1330" i="2" s="1"/>
  <c r="R1331" i="2"/>
  <c r="R1330" i="2" s="1"/>
  <c r="S1331" i="2"/>
  <c r="S1330" i="2" s="1"/>
  <c r="T1331" i="2"/>
  <c r="T1330" i="2" s="1"/>
  <c r="U1331" i="2"/>
  <c r="U1330" i="2" s="1"/>
  <c r="V1331" i="2"/>
  <c r="V1330" i="2" s="1"/>
  <c r="W1331" i="2"/>
  <c r="W1330" i="2" s="1"/>
  <c r="X1331" i="2"/>
  <c r="X1330" i="2" s="1"/>
  <c r="Y1331" i="2"/>
  <c r="Y1330" i="2" s="1"/>
  <c r="Z1331" i="2"/>
  <c r="Z1330" i="2" s="1"/>
  <c r="AA1331" i="2"/>
  <c r="AA1330" i="2" s="1"/>
  <c r="AB1331" i="2"/>
  <c r="AB1330" i="2" s="1"/>
  <c r="AC1331" i="2"/>
  <c r="AC1330" i="2" s="1"/>
  <c r="G1331" i="2"/>
  <c r="G1330" i="2" s="1"/>
  <c r="G377" i="2"/>
  <c r="G376" i="2" s="1"/>
  <c r="H377" i="2"/>
  <c r="H376" i="2" s="1"/>
  <c r="I377" i="2"/>
  <c r="I376" i="2" s="1"/>
  <c r="J377" i="2"/>
  <c r="J376" i="2" s="1"/>
  <c r="K377" i="2"/>
  <c r="K376" i="2" s="1"/>
  <c r="L377" i="2"/>
  <c r="L376" i="2" s="1"/>
  <c r="M377" i="2"/>
  <c r="M376" i="2" s="1"/>
  <c r="N377" i="2"/>
  <c r="N376" i="2" s="1"/>
  <c r="O377" i="2"/>
  <c r="O376" i="2" s="1"/>
  <c r="P377" i="2"/>
  <c r="P376" i="2" s="1"/>
  <c r="R377" i="2"/>
  <c r="R317" i="2" s="1"/>
  <c r="S377" i="2"/>
  <c r="T377" i="2"/>
  <c r="T317" i="2" s="1"/>
  <c r="U377" i="2"/>
  <c r="V377" i="2"/>
  <c r="W377" i="2"/>
  <c r="X377" i="2"/>
  <c r="X317" i="2" s="1"/>
  <c r="Y377" i="2"/>
  <c r="Y317" i="2" s="1"/>
  <c r="Z377" i="2"/>
  <c r="Z376" i="2" s="1"/>
  <c r="AA377" i="2"/>
  <c r="AA376" i="2" s="1"/>
  <c r="AB377" i="2"/>
  <c r="AB376" i="2" s="1"/>
  <c r="AC377" i="2"/>
  <c r="AC376" i="2" s="1"/>
  <c r="Q377" i="2"/>
  <c r="Q376" i="2" s="1"/>
  <c r="V376" i="2" l="1"/>
  <c r="V317" i="2"/>
  <c r="W376" i="2"/>
  <c r="W317" i="2"/>
  <c r="U376" i="2"/>
  <c r="U317" i="2"/>
  <c r="S376" i="2"/>
  <c r="S317" i="2"/>
  <c r="X376" i="2"/>
  <c r="H317" i="2"/>
  <c r="T376" i="2"/>
  <c r="N317" i="2"/>
  <c r="J317" i="2"/>
  <c r="R376" i="2"/>
  <c r="AC317" i="2"/>
  <c r="M317" i="2"/>
  <c r="I317" i="2"/>
  <c r="Z317" i="2"/>
  <c r="P317" i="2"/>
  <c r="L317" i="2"/>
  <c r="O317" i="2"/>
  <c r="K317" i="2"/>
  <c r="G317" i="2"/>
  <c r="AB317" i="2"/>
  <c r="AA317" i="2"/>
  <c r="Y376" i="2"/>
  <c r="Q317" i="2"/>
  <c r="O324" i="2"/>
  <c r="R708" i="2" l="1"/>
  <c r="Q708" i="2"/>
  <c r="H708" i="2"/>
  <c r="G708" i="2"/>
  <c r="R707" i="2"/>
  <c r="Q707" i="2"/>
  <c r="H707" i="2"/>
  <c r="G707" i="2"/>
  <c r="R706" i="2"/>
  <c r="Q706" i="2"/>
  <c r="H706" i="2"/>
  <c r="G706" i="2"/>
  <c r="R705" i="2"/>
  <c r="Q705" i="2"/>
  <c r="H705" i="2"/>
  <c r="G705" i="2"/>
  <c r="R704" i="2"/>
  <c r="Q704" i="2"/>
  <c r="H704" i="2"/>
  <c r="G704" i="2"/>
  <c r="R703" i="2"/>
  <c r="Q703" i="2"/>
  <c r="H703" i="2"/>
  <c r="G703" i="2"/>
  <c r="R702" i="2"/>
  <c r="Q702" i="2"/>
  <c r="H702" i="2"/>
  <c r="G702" i="2"/>
  <c r="R701" i="2"/>
  <c r="Q701" i="2"/>
  <c r="Q558" i="2" s="1"/>
  <c r="H701" i="2"/>
  <c r="G701" i="2"/>
  <c r="R700" i="2"/>
  <c r="Q700" i="2"/>
  <c r="Q557" i="2" s="1"/>
  <c r="H700" i="2"/>
  <c r="G700" i="2"/>
  <c r="AC699" i="2"/>
  <c r="AC698" i="2" s="1"/>
  <c r="AB699" i="2"/>
  <c r="AB698" i="2" s="1"/>
  <c r="AA699" i="2"/>
  <c r="AA698" i="2" s="1"/>
  <c r="Z699" i="2"/>
  <c r="Z698" i="2" s="1"/>
  <c r="Y699" i="2"/>
  <c r="Y698" i="2" s="1"/>
  <c r="X699" i="2"/>
  <c r="X698" i="2" s="1"/>
  <c r="W699" i="2"/>
  <c r="W698" i="2" s="1"/>
  <c r="V699" i="2"/>
  <c r="V698" i="2" s="1"/>
  <c r="U699" i="2"/>
  <c r="U698" i="2" s="1"/>
  <c r="T699" i="2"/>
  <c r="T698" i="2" s="1"/>
  <c r="S699" i="2"/>
  <c r="P699" i="2"/>
  <c r="P698" i="2" s="1"/>
  <c r="O699" i="2"/>
  <c r="O698" i="2" s="1"/>
  <c r="N699" i="2"/>
  <c r="N698" i="2" s="1"/>
  <c r="M699" i="2"/>
  <c r="M698" i="2" s="1"/>
  <c r="L699" i="2"/>
  <c r="L698" i="2" s="1"/>
  <c r="K699" i="2"/>
  <c r="K698" i="2" s="1"/>
  <c r="J699" i="2"/>
  <c r="J698" i="2" s="1"/>
  <c r="I699" i="2"/>
  <c r="I698" i="2" s="1"/>
  <c r="R697" i="2"/>
  <c r="H697" i="2"/>
  <c r="G697" i="2"/>
  <c r="R699" i="2" l="1"/>
  <c r="R698" i="2" s="1"/>
  <c r="Q699" i="2"/>
  <c r="G699" i="2"/>
  <c r="G698" i="2" s="1"/>
  <c r="H699" i="2"/>
  <c r="H698" i="2" s="1"/>
  <c r="K453" i="2"/>
  <c r="R1328" i="2" l="1"/>
  <c r="Q1328" i="2"/>
  <c r="R1327" i="2"/>
  <c r="Q1327" i="2"/>
  <c r="R1326" i="2"/>
  <c r="Q1326" i="2"/>
  <c r="Q1319" i="2" s="1"/>
  <c r="R1325" i="2"/>
  <c r="R1317" i="2" s="1"/>
  <c r="Q1325" i="2"/>
  <c r="I1324" i="2"/>
  <c r="I1323" i="2" s="1"/>
  <c r="J1324" i="2"/>
  <c r="J1323" i="2" s="1"/>
  <c r="K1324" i="2"/>
  <c r="K1323" i="2" s="1"/>
  <c r="L1324" i="2"/>
  <c r="L1323" i="2" s="1"/>
  <c r="M1324" i="2"/>
  <c r="M1323" i="2" s="1"/>
  <c r="N1324" i="2"/>
  <c r="N1323" i="2" s="1"/>
  <c r="P1324" i="2"/>
  <c r="P1323" i="2" s="1"/>
  <c r="S1324" i="2"/>
  <c r="S1323" i="2" s="1"/>
  <c r="T1324" i="2"/>
  <c r="T1323" i="2" s="1"/>
  <c r="U1324" i="2"/>
  <c r="U1323" i="2" s="1"/>
  <c r="V1324" i="2"/>
  <c r="V1323" i="2" s="1"/>
  <c r="W1324" i="2"/>
  <c r="W1323" i="2" s="1"/>
  <c r="X1324" i="2"/>
  <c r="X1323" i="2" s="1"/>
  <c r="Y1324" i="2"/>
  <c r="Y1323" i="2" s="1"/>
  <c r="Z1324" i="2"/>
  <c r="Z1323" i="2" s="1"/>
  <c r="AA1324" i="2"/>
  <c r="AA1323" i="2" s="1"/>
  <c r="AB1324" i="2"/>
  <c r="AB1323" i="2" s="1"/>
  <c r="AC1324" i="2"/>
  <c r="AC1323" i="2" s="1"/>
  <c r="I1337" i="2"/>
  <c r="J1337" i="2"/>
  <c r="K1337" i="2"/>
  <c r="L1337" i="2"/>
  <c r="M1337" i="2"/>
  <c r="N1337" i="2"/>
  <c r="O1337" i="2"/>
  <c r="P1337" i="2"/>
  <c r="S1337" i="2"/>
  <c r="T1337" i="2"/>
  <c r="U1337" i="2"/>
  <c r="V1337" i="2"/>
  <c r="W1337" i="2"/>
  <c r="X1337" i="2"/>
  <c r="Y1337" i="2"/>
  <c r="I1338" i="2"/>
  <c r="J1338" i="2"/>
  <c r="K1338" i="2"/>
  <c r="L1338" i="2"/>
  <c r="M1338" i="2"/>
  <c r="N1338" i="2"/>
  <c r="O1338" i="2"/>
  <c r="P1338" i="2"/>
  <c r="S1338" i="2"/>
  <c r="T1338" i="2"/>
  <c r="U1338" i="2"/>
  <c r="V1338" i="2"/>
  <c r="W1338" i="2"/>
  <c r="X1338" i="2"/>
  <c r="Y1338" i="2"/>
  <c r="I1339" i="2"/>
  <c r="J1339" i="2"/>
  <c r="K1339" i="2"/>
  <c r="L1339" i="2"/>
  <c r="M1339" i="2"/>
  <c r="N1339" i="2"/>
  <c r="O1339" i="2"/>
  <c r="P1339" i="2"/>
  <c r="S1339" i="2"/>
  <c r="T1339" i="2"/>
  <c r="U1339" i="2"/>
  <c r="V1339" i="2"/>
  <c r="W1339" i="2"/>
  <c r="X1339" i="2"/>
  <c r="Y1339" i="2"/>
  <c r="I1336" i="2"/>
  <c r="J1336" i="2"/>
  <c r="K1336" i="2"/>
  <c r="L1336" i="2"/>
  <c r="M1336" i="2"/>
  <c r="N1336" i="2"/>
  <c r="P1336" i="2"/>
  <c r="S1336" i="2"/>
  <c r="T1336" i="2"/>
  <c r="U1336" i="2"/>
  <c r="V1336" i="2"/>
  <c r="W1336" i="2"/>
  <c r="X1336" i="2"/>
  <c r="Y1336" i="2"/>
  <c r="R1308" i="2"/>
  <c r="Q1308" i="2"/>
  <c r="R1307" i="2"/>
  <c r="Q1307" i="2"/>
  <c r="R1306" i="2"/>
  <c r="Q1306" i="2"/>
  <c r="R1303" i="2"/>
  <c r="R1278" i="2" s="1"/>
  <c r="Q1303" i="2"/>
  <c r="I1302" i="2"/>
  <c r="I1301" i="2" s="1"/>
  <c r="J1302" i="2"/>
  <c r="J1301" i="2" s="1"/>
  <c r="K1302" i="2"/>
  <c r="L1302" i="2"/>
  <c r="M1302" i="2"/>
  <c r="M1301" i="2" s="1"/>
  <c r="N1302" i="2"/>
  <c r="N1301" i="2" s="1"/>
  <c r="P1302" i="2"/>
  <c r="P1301" i="2" s="1"/>
  <c r="S1302" i="2"/>
  <c r="S1301" i="2" s="1"/>
  <c r="T1302" i="2"/>
  <c r="T1301" i="2" s="1"/>
  <c r="U1302" i="2"/>
  <c r="U1301" i="2" s="1"/>
  <c r="V1302" i="2"/>
  <c r="V1301" i="2" s="1"/>
  <c r="W1302" i="2"/>
  <c r="W1301" i="2" s="1"/>
  <c r="X1302" i="2"/>
  <c r="X1301" i="2" s="1"/>
  <c r="Y1302" i="2"/>
  <c r="Y1301" i="2" s="1"/>
  <c r="Z1302" i="2"/>
  <c r="Z1301" i="2" s="1"/>
  <c r="AA1302" i="2"/>
  <c r="AA1301" i="2" s="1"/>
  <c r="AB1302" i="2"/>
  <c r="AB1301" i="2" s="1"/>
  <c r="AC1302" i="2"/>
  <c r="AC1301" i="2" s="1"/>
  <c r="K1301" i="2"/>
  <c r="L1301" i="2"/>
  <c r="R1299" i="2"/>
  <c r="Q1299" i="2"/>
  <c r="R1298" i="2"/>
  <c r="Q1298" i="2"/>
  <c r="R1297" i="2"/>
  <c r="Q1297" i="2"/>
  <c r="R1296" i="2"/>
  <c r="Q1296" i="2"/>
  <c r="Q1276" i="2" s="1"/>
  <c r="G1296" i="2"/>
  <c r="G1276" i="2" s="1"/>
  <c r="I1295" i="2"/>
  <c r="I1294" i="2" s="1"/>
  <c r="J1295" i="2"/>
  <c r="J1294" i="2" s="1"/>
  <c r="K1295" i="2"/>
  <c r="K1294" i="2" s="1"/>
  <c r="L1295" i="2"/>
  <c r="L1294" i="2" s="1"/>
  <c r="M1295" i="2"/>
  <c r="M1294" i="2" s="1"/>
  <c r="N1295" i="2"/>
  <c r="N1294" i="2" s="1"/>
  <c r="O1295" i="2"/>
  <c r="O1294" i="2" s="1"/>
  <c r="P1295" i="2"/>
  <c r="P1294" i="2" s="1"/>
  <c r="S1295" i="2"/>
  <c r="S1294" i="2" s="1"/>
  <c r="T1295" i="2"/>
  <c r="T1294" i="2" s="1"/>
  <c r="U1295" i="2"/>
  <c r="U1294" i="2" s="1"/>
  <c r="V1295" i="2"/>
  <c r="V1294" i="2" s="1"/>
  <c r="W1295" i="2"/>
  <c r="W1294" i="2" s="1"/>
  <c r="X1295" i="2"/>
  <c r="X1294" i="2" s="1"/>
  <c r="Y1295" i="2"/>
  <c r="Y1294" i="2" s="1"/>
  <c r="Z1295" i="2"/>
  <c r="Z1294" i="2" s="1"/>
  <c r="AA1295" i="2"/>
  <c r="AA1294" i="2" s="1"/>
  <c r="AB1295" i="2"/>
  <c r="AB1294" i="2" s="1"/>
  <c r="AC1295" i="2"/>
  <c r="AC1294" i="2" s="1"/>
  <c r="R1292" i="2"/>
  <c r="Q1292" i="2"/>
  <c r="R1291" i="2"/>
  <c r="Q1291" i="2"/>
  <c r="R1290" i="2"/>
  <c r="Q1290" i="2"/>
  <c r="R1289" i="2"/>
  <c r="R1275" i="2" s="1"/>
  <c r="Q1289" i="2"/>
  <c r="Q1275" i="2" s="1"/>
  <c r="R1288" i="2"/>
  <c r="R1274" i="2" s="1"/>
  <c r="Q1288" i="2"/>
  <c r="Q1274" i="2" s="1"/>
  <c r="R1287" i="2"/>
  <c r="R1273" i="2" s="1"/>
  <c r="Q1287" i="2"/>
  <c r="Q1273" i="2" s="1"/>
  <c r="R1286" i="2"/>
  <c r="R1272" i="2" s="1"/>
  <c r="Q1286" i="2"/>
  <c r="I1285" i="2"/>
  <c r="I1284" i="2" s="1"/>
  <c r="J1285" i="2"/>
  <c r="J1284" i="2" s="1"/>
  <c r="L1285" i="2"/>
  <c r="L1284" i="2" s="1"/>
  <c r="M1285" i="2"/>
  <c r="M1284" i="2" s="1"/>
  <c r="N1285" i="2"/>
  <c r="N1284" i="2" s="1"/>
  <c r="O1285" i="2"/>
  <c r="O1284" i="2" s="1"/>
  <c r="P1285" i="2"/>
  <c r="P1284" i="2" s="1"/>
  <c r="S1285" i="2"/>
  <c r="S1284" i="2" s="1"/>
  <c r="T1285" i="2"/>
  <c r="T1284" i="2" s="1"/>
  <c r="U1284" i="2"/>
  <c r="V1285" i="2"/>
  <c r="V1284" i="2" s="1"/>
  <c r="W1285" i="2"/>
  <c r="W1284" i="2" s="1"/>
  <c r="X1285" i="2"/>
  <c r="X1284" i="2" s="1"/>
  <c r="Y1285" i="2"/>
  <c r="Y1284" i="2" s="1"/>
  <c r="Z1285" i="2"/>
  <c r="Z1284" i="2" s="1"/>
  <c r="AA1285" i="2"/>
  <c r="AA1284" i="2" s="1"/>
  <c r="AB1285" i="2"/>
  <c r="AB1284" i="2" s="1"/>
  <c r="AC1285" i="2"/>
  <c r="AC1284" i="2" s="1"/>
  <c r="I1280" i="2"/>
  <c r="I1310" i="2" s="1"/>
  <c r="J1280" i="2"/>
  <c r="J1310" i="2" s="1"/>
  <c r="K1280" i="2"/>
  <c r="K1310" i="2" s="1"/>
  <c r="L1280" i="2"/>
  <c r="L1310" i="2" s="1"/>
  <c r="M1280" i="2"/>
  <c r="M1310" i="2" s="1"/>
  <c r="N1280" i="2"/>
  <c r="N1310" i="2" s="1"/>
  <c r="O1280" i="2"/>
  <c r="O1310" i="2" s="1"/>
  <c r="P1280" i="2"/>
  <c r="P1310" i="2" s="1"/>
  <c r="S1280" i="2"/>
  <c r="S1363" i="2" s="1"/>
  <c r="T1280" i="2"/>
  <c r="T1363" i="2" s="1"/>
  <c r="U1280" i="2"/>
  <c r="U1363" i="2" s="1"/>
  <c r="V1280" i="2"/>
  <c r="V1363" i="2" s="1"/>
  <c r="W1280" i="2"/>
  <c r="W1363" i="2" s="1"/>
  <c r="X1280" i="2"/>
  <c r="X1363" i="2" s="1"/>
  <c r="Y1280" i="2"/>
  <c r="Y1363" i="2" s="1"/>
  <c r="Z1280" i="2"/>
  <c r="Z1363" i="2" s="1"/>
  <c r="AA1280" i="2"/>
  <c r="AA1363" i="2" s="1"/>
  <c r="AB1280" i="2"/>
  <c r="AB1363" i="2" s="1"/>
  <c r="AC1280" i="2"/>
  <c r="AC1363" i="2" s="1"/>
  <c r="I1281" i="2"/>
  <c r="I1311" i="2" s="1"/>
  <c r="J1281" i="2"/>
  <c r="J1311" i="2" s="1"/>
  <c r="K1281" i="2"/>
  <c r="K1311" i="2" s="1"/>
  <c r="L1281" i="2"/>
  <c r="L1311" i="2" s="1"/>
  <c r="M1281" i="2"/>
  <c r="M1311" i="2" s="1"/>
  <c r="N1281" i="2"/>
  <c r="N1311" i="2" s="1"/>
  <c r="O1281" i="2"/>
  <c r="O1311" i="2" s="1"/>
  <c r="P1281" i="2"/>
  <c r="P1311" i="2" s="1"/>
  <c r="S1281" i="2"/>
  <c r="S1311" i="2" s="1"/>
  <c r="T1281" i="2"/>
  <c r="T1311" i="2" s="1"/>
  <c r="U1281" i="2"/>
  <c r="U1311" i="2" s="1"/>
  <c r="V1281" i="2"/>
  <c r="V1311" i="2" s="1"/>
  <c r="W1281" i="2"/>
  <c r="W1311" i="2" s="1"/>
  <c r="X1281" i="2"/>
  <c r="X1311" i="2" s="1"/>
  <c r="Y1281" i="2"/>
  <c r="Y1311" i="2" s="1"/>
  <c r="Z1281" i="2"/>
  <c r="Z1311" i="2" s="1"/>
  <c r="AA1281" i="2"/>
  <c r="AA1311" i="2" s="1"/>
  <c r="AB1281" i="2"/>
  <c r="AB1311" i="2" s="1"/>
  <c r="AC1281" i="2"/>
  <c r="AC1311" i="2" s="1"/>
  <c r="I1282" i="2"/>
  <c r="I1312" i="2" s="1"/>
  <c r="J1282" i="2"/>
  <c r="J1312" i="2" s="1"/>
  <c r="K1282" i="2"/>
  <c r="K1312" i="2" s="1"/>
  <c r="L1282" i="2"/>
  <c r="L1312" i="2" s="1"/>
  <c r="M1282" i="2"/>
  <c r="M1312" i="2" s="1"/>
  <c r="N1282" i="2"/>
  <c r="N1312" i="2" s="1"/>
  <c r="O1282" i="2"/>
  <c r="O1312" i="2" s="1"/>
  <c r="P1282" i="2"/>
  <c r="P1312" i="2" s="1"/>
  <c r="S1282" i="2"/>
  <c r="S1312" i="2" s="1"/>
  <c r="T1282" i="2"/>
  <c r="T1312" i="2" s="1"/>
  <c r="U1282" i="2"/>
  <c r="U1312" i="2" s="1"/>
  <c r="V1282" i="2"/>
  <c r="V1312" i="2" s="1"/>
  <c r="W1282" i="2"/>
  <c r="W1312" i="2" s="1"/>
  <c r="X1282" i="2"/>
  <c r="X1312" i="2" s="1"/>
  <c r="Y1282" i="2"/>
  <c r="Y1312" i="2" s="1"/>
  <c r="Z1282" i="2"/>
  <c r="Z1312" i="2" s="1"/>
  <c r="AA1282" i="2"/>
  <c r="AA1312" i="2" s="1"/>
  <c r="AB1282" i="2"/>
  <c r="AB1312" i="2" s="1"/>
  <c r="AC1282" i="2"/>
  <c r="AC1312" i="2" s="1"/>
  <c r="I1278" i="2"/>
  <c r="J1278" i="2"/>
  <c r="K1278" i="2"/>
  <c r="L1278" i="2"/>
  <c r="M1278" i="2"/>
  <c r="N1278" i="2"/>
  <c r="P1278" i="2"/>
  <c r="S1278" i="2"/>
  <c r="T1278" i="2"/>
  <c r="U1278" i="2"/>
  <c r="V1278" i="2"/>
  <c r="W1278" i="2"/>
  <c r="X1278" i="2"/>
  <c r="Y1278" i="2"/>
  <c r="Z1278" i="2"/>
  <c r="AA1278" i="2"/>
  <c r="AB1278" i="2"/>
  <c r="AC1278" i="2"/>
  <c r="I1276" i="2"/>
  <c r="J1276" i="2"/>
  <c r="K1276" i="2"/>
  <c r="L1276" i="2"/>
  <c r="M1276" i="2"/>
  <c r="N1276" i="2"/>
  <c r="O1276" i="2"/>
  <c r="P1276" i="2"/>
  <c r="S1276" i="2"/>
  <c r="S1358" i="2" s="1"/>
  <c r="T1276" i="2"/>
  <c r="T1358" i="2" s="1"/>
  <c r="U1276" i="2"/>
  <c r="U1358" i="2" s="1"/>
  <c r="V1276" i="2"/>
  <c r="V1358" i="2" s="1"/>
  <c r="W1276" i="2"/>
  <c r="W1358" i="2" s="1"/>
  <c r="X1276" i="2"/>
  <c r="X1358" i="2" s="1"/>
  <c r="Y1276" i="2"/>
  <c r="Y1358" i="2" s="1"/>
  <c r="Z1276" i="2"/>
  <c r="AA1276" i="2"/>
  <c r="AB1276" i="2"/>
  <c r="AC1276" i="2"/>
  <c r="I1275" i="2"/>
  <c r="J1275" i="2"/>
  <c r="K1275" i="2"/>
  <c r="L1275" i="2"/>
  <c r="M1275" i="2"/>
  <c r="N1275" i="2"/>
  <c r="O1275" i="2"/>
  <c r="P1275" i="2"/>
  <c r="I1274" i="2"/>
  <c r="J1274" i="2"/>
  <c r="K1274" i="2"/>
  <c r="L1274" i="2"/>
  <c r="M1274" i="2"/>
  <c r="N1274" i="2"/>
  <c r="O1274" i="2"/>
  <c r="P1274" i="2"/>
  <c r="S1274" i="2"/>
  <c r="T1274" i="2"/>
  <c r="U1274" i="2"/>
  <c r="V1274" i="2"/>
  <c r="W1274" i="2"/>
  <c r="X1274" i="2"/>
  <c r="Y1274" i="2"/>
  <c r="Z1274" i="2"/>
  <c r="AA1274" i="2"/>
  <c r="AB1274" i="2"/>
  <c r="AC1274" i="2"/>
  <c r="I1273" i="2"/>
  <c r="J1273" i="2"/>
  <c r="L1273" i="2"/>
  <c r="M1273" i="2"/>
  <c r="N1273" i="2"/>
  <c r="O1273" i="2"/>
  <c r="P1273" i="2"/>
  <c r="S1273" i="2"/>
  <c r="T1273" i="2"/>
  <c r="U1273" i="2"/>
  <c r="V1273" i="2"/>
  <c r="W1273" i="2"/>
  <c r="X1273" i="2"/>
  <c r="Y1273" i="2"/>
  <c r="Z1273" i="2"/>
  <c r="AA1273" i="2"/>
  <c r="AB1273" i="2"/>
  <c r="AC1273" i="2"/>
  <c r="I1272" i="2"/>
  <c r="J1272" i="2"/>
  <c r="K1272" i="2"/>
  <c r="L1272" i="2"/>
  <c r="M1272" i="2"/>
  <c r="N1272" i="2"/>
  <c r="O1272" i="2"/>
  <c r="P1272" i="2"/>
  <c r="S1272" i="2"/>
  <c r="T1272" i="2"/>
  <c r="U1272" i="2"/>
  <c r="V1272" i="2"/>
  <c r="W1272" i="2"/>
  <c r="X1272" i="2"/>
  <c r="Y1272" i="2"/>
  <c r="Z1272" i="2"/>
  <c r="AA1272" i="2"/>
  <c r="AB1272" i="2"/>
  <c r="AC1272" i="2"/>
  <c r="J1245" i="2"/>
  <c r="J1244" i="2" s="1"/>
  <c r="L1245" i="2"/>
  <c r="L1244" i="2" s="1"/>
  <c r="M1245" i="2"/>
  <c r="M1244" i="2" s="1"/>
  <c r="N1245" i="2"/>
  <c r="N1244" i="2" s="1"/>
  <c r="O1245" i="2"/>
  <c r="O1244" i="2" s="1"/>
  <c r="P1245" i="2"/>
  <c r="P1244" i="2" s="1"/>
  <c r="S1244" i="2"/>
  <c r="T1244" i="2"/>
  <c r="U1244" i="2"/>
  <c r="V1244" i="2"/>
  <c r="W1244" i="2"/>
  <c r="X1244" i="2"/>
  <c r="Y1244" i="2"/>
  <c r="Z1244" i="2"/>
  <c r="AB1244" i="2"/>
  <c r="AC1244" i="2"/>
  <c r="R1243" i="2"/>
  <c r="R1236" i="2" s="1"/>
  <c r="H1243" i="2"/>
  <c r="H1236" i="2" s="1"/>
  <c r="G1236" i="2"/>
  <c r="J1240" i="2"/>
  <c r="J1265" i="2" s="1"/>
  <c r="K1240" i="2"/>
  <c r="K1265" i="2" s="1"/>
  <c r="L1240" i="2"/>
  <c r="L1265" i="2" s="1"/>
  <c r="M1240" i="2"/>
  <c r="M1265" i="2" s="1"/>
  <c r="N1240" i="2"/>
  <c r="N1265" i="2" s="1"/>
  <c r="O1240" i="2"/>
  <c r="O1265" i="2" s="1"/>
  <c r="P1240" i="2"/>
  <c r="P1265" i="2" s="1"/>
  <c r="Q1240" i="2"/>
  <c r="Q1265" i="2" s="1"/>
  <c r="R1240" i="2"/>
  <c r="R1265" i="2" s="1"/>
  <c r="S1240" i="2"/>
  <c r="S1265" i="2" s="1"/>
  <c r="T1240" i="2"/>
  <c r="T1265" i="2" s="1"/>
  <c r="U1240" i="2"/>
  <c r="U1265" i="2" s="1"/>
  <c r="V1240" i="2"/>
  <c r="V1265" i="2" s="1"/>
  <c r="W1240" i="2"/>
  <c r="W1265" i="2" s="1"/>
  <c r="X1240" i="2"/>
  <c r="X1265" i="2" s="1"/>
  <c r="Y1240" i="2"/>
  <c r="Y1265" i="2" s="1"/>
  <c r="Z1240" i="2"/>
  <c r="Z1265" i="2" s="1"/>
  <c r="AB1240" i="2"/>
  <c r="AB1265" i="2" s="1"/>
  <c r="AC1240" i="2"/>
  <c r="AC1265" i="2" s="1"/>
  <c r="J1241" i="2"/>
  <c r="J1266" i="2" s="1"/>
  <c r="K1241" i="2"/>
  <c r="K1266" i="2" s="1"/>
  <c r="L1241" i="2"/>
  <c r="L1266" i="2" s="1"/>
  <c r="M1241" i="2"/>
  <c r="M1266" i="2" s="1"/>
  <c r="N1241" i="2"/>
  <c r="N1266" i="2" s="1"/>
  <c r="O1241" i="2"/>
  <c r="O1266" i="2" s="1"/>
  <c r="P1241" i="2"/>
  <c r="P1266" i="2" s="1"/>
  <c r="Q1241" i="2"/>
  <c r="Q1266" i="2" s="1"/>
  <c r="R1241" i="2"/>
  <c r="R1266" i="2" s="1"/>
  <c r="S1241" i="2"/>
  <c r="S1266" i="2" s="1"/>
  <c r="T1241" i="2"/>
  <c r="T1266" i="2" s="1"/>
  <c r="U1241" i="2"/>
  <c r="U1266" i="2" s="1"/>
  <c r="V1241" i="2"/>
  <c r="V1266" i="2" s="1"/>
  <c r="W1241" i="2"/>
  <c r="W1266" i="2" s="1"/>
  <c r="X1241" i="2"/>
  <c r="X1266" i="2" s="1"/>
  <c r="Y1241" i="2"/>
  <c r="Y1266" i="2" s="1"/>
  <c r="Z1241" i="2"/>
  <c r="Z1266" i="2" s="1"/>
  <c r="AB1241" i="2"/>
  <c r="AB1266" i="2" s="1"/>
  <c r="AC1241" i="2"/>
  <c r="AC1266" i="2" s="1"/>
  <c r="J1242" i="2"/>
  <c r="J1267" i="2" s="1"/>
  <c r="K1242" i="2"/>
  <c r="K1267" i="2" s="1"/>
  <c r="L1242" i="2"/>
  <c r="L1267" i="2" s="1"/>
  <c r="M1242" i="2"/>
  <c r="M1267" i="2" s="1"/>
  <c r="N1242" i="2"/>
  <c r="N1267" i="2" s="1"/>
  <c r="O1242" i="2"/>
  <c r="O1267" i="2" s="1"/>
  <c r="P1242" i="2"/>
  <c r="P1267" i="2" s="1"/>
  <c r="Q1242" i="2"/>
  <c r="Q1267" i="2" s="1"/>
  <c r="R1242" i="2"/>
  <c r="R1267" i="2" s="1"/>
  <c r="S1242" i="2"/>
  <c r="S1267" i="2" s="1"/>
  <c r="T1242" i="2"/>
  <c r="T1267" i="2" s="1"/>
  <c r="U1242" i="2"/>
  <c r="U1267" i="2" s="1"/>
  <c r="V1242" i="2"/>
  <c r="V1267" i="2" s="1"/>
  <c r="W1242" i="2"/>
  <c r="W1267" i="2" s="1"/>
  <c r="X1242" i="2"/>
  <c r="X1267" i="2" s="1"/>
  <c r="Y1242" i="2"/>
  <c r="Y1267" i="2" s="1"/>
  <c r="Z1242" i="2"/>
  <c r="Z1267" i="2" s="1"/>
  <c r="AB1242" i="2"/>
  <c r="AB1267" i="2" s="1"/>
  <c r="AC1242" i="2"/>
  <c r="AC1267" i="2" s="1"/>
  <c r="J1239" i="2"/>
  <c r="J1264" i="2" s="1"/>
  <c r="K1239" i="2"/>
  <c r="K1264" i="2" s="1"/>
  <c r="L1239" i="2"/>
  <c r="L1264" i="2" s="1"/>
  <c r="M1239" i="2"/>
  <c r="M1264" i="2" s="1"/>
  <c r="N1239" i="2"/>
  <c r="N1264" i="2" s="1"/>
  <c r="O1239" i="2"/>
  <c r="O1264" i="2" s="1"/>
  <c r="P1239" i="2"/>
  <c r="P1264" i="2" s="1"/>
  <c r="R1264" i="2"/>
  <c r="S1264" i="2"/>
  <c r="T1264" i="2"/>
  <c r="U1264" i="2"/>
  <c r="V1264" i="2"/>
  <c r="W1264" i="2"/>
  <c r="X1264" i="2"/>
  <c r="Y1264" i="2"/>
  <c r="Z1264" i="2"/>
  <c r="AB1264" i="2"/>
  <c r="AC1264" i="2"/>
  <c r="I1236" i="2"/>
  <c r="J1236" i="2"/>
  <c r="K1236" i="2"/>
  <c r="L1236" i="2"/>
  <c r="M1236" i="2"/>
  <c r="N1236" i="2"/>
  <c r="O1236" i="2"/>
  <c r="P1236" i="2"/>
  <c r="AC1236" i="2"/>
  <c r="D1168" i="2"/>
  <c r="E1168" i="2"/>
  <c r="F1168" i="2"/>
  <c r="C1168" i="2"/>
  <c r="R1222" i="2"/>
  <c r="Q1222" i="2"/>
  <c r="R1221" i="2"/>
  <c r="Q1221" i="2"/>
  <c r="R1220" i="2"/>
  <c r="Q1220" i="2"/>
  <c r="R1219" i="2"/>
  <c r="Q1219" i="2"/>
  <c r="I1218" i="2"/>
  <c r="I1217" i="2" s="1"/>
  <c r="J1218" i="2"/>
  <c r="J1217" i="2" s="1"/>
  <c r="K1218" i="2"/>
  <c r="K1217" i="2" s="1"/>
  <c r="L1218" i="2"/>
  <c r="M1218" i="2"/>
  <c r="M1217" i="2" s="1"/>
  <c r="N1218" i="2"/>
  <c r="N1217" i="2" s="1"/>
  <c r="O1218" i="2"/>
  <c r="O1217" i="2" s="1"/>
  <c r="P1218" i="2"/>
  <c r="P1217" i="2" s="1"/>
  <c r="S1218" i="2"/>
  <c r="S1217" i="2" s="1"/>
  <c r="T1218" i="2"/>
  <c r="T1217" i="2" s="1"/>
  <c r="U1218" i="2"/>
  <c r="U1217" i="2" s="1"/>
  <c r="V1218" i="2"/>
  <c r="V1217" i="2" s="1"/>
  <c r="W1217" i="2"/>
  <c r="X1218" i="2"/>
  <c r="X1217" i="2" s="1"/>
  <c r="Y1217" i="2"/>
  <c r="Z1218" i="2"/>
  <c r="Z1217" i="2" s="1"/>
  <c r="AA1218" i="2"/>
  <c r="AA1217" i="2" s="1"/>
  <c r="AB1218" i="2"/>
  <c r="AB1217" i="2" s="1"/>
  <c r="AC1218" i="2"/>
  <c r="AC1217" i="2" s="1"/>
  <c r="L1217" i="2"/>
  <c r="R1216" i="2"/>
  <c r="R1208" i="2"/>
  <c r="Q1208" i="2"/>
  <c r="R1207" i="2"/>
  <c r="Q1207" i="2"/>
  <c r="R1206" i="2"/>
  <c r="Q1206" i="2"/>
  <c r="R1205" i="2"/>
  <c r="Q1205" i="2"/>
  <c r="I1204" i="2"/>
  <c r="I1203" i="2" s="1"/>
  <c r="J1204" i="2"/>
  <c r="J1203" i="2" s="1"/>
  <c r="K1204" i="2"/>
  <c r="K1203" i="2" s="1"/>
  <c r="L1204" i="2"/>
  <c r="M1204" i="2"/>
  <c r="M1203" i="2" s="1"/>
  <c r="N1204" i="2"/>
  <c r="N1203" i="2" s="1"/>
  <c r="O1204" i="2"/>
  <c r="O1203" i="2" s="1"/>
  <c r="P1204" i="2"/>
  <c r="P1203" i="2" s="1"/>
  <c r="S1204" i="2"/>
  <c r="S1203" i="2" s="1"/>
  <c r="T1204" i="2"/>
  <c r="T1203" i="2" s="1"/>
  <c r="U1204" i="2"/>
  <c r="U1203" i="2" s="1"/>
  <c r="V1204" i="2"/>
  <c r="V1203" i="2" s="1"/>
  <c r="W1204" i="2"/>
  <c r="W1203" i="2" s="1"/>
  <c r="X1204" i="2"/>
  <c r="X1203" i="2" s="1"/>
  <c r="Y1204" i="2"/>
  <c r="Y1203" i="2" s="1"/>
  <c r="Z1204" i="2"/>
  <c r="Z1203" i="2" s="1"/>
  <c r="AA1204" i="2"/>
  <c r="AA1203" i="2" s="1"/>
  <c r="AB1204" i="2"/>
  <c r="AB1203" i="2" s="1"/>
  <c r="AC1204" i="2"/>
  <c r="AC1203" i="2" s="1"/>
  <c r="L1203" i="2"/>
  <c r="R1202" i="2"/>
  <c r="R1201" i="2"/>
  <c r="Q1201" i="2"/>
  <c r="R1200" i="2"/>
  <c r="Q1200" i="2"/>
  <c r="R1199" i="2"/>
  <c r="Q1199" i="2"/>
  <c r="R1198" i="2"/>
  <c r="Q1198" i="2"/>
  <c r="I1197" i="2"/>
  <c r="I1196" i="2" s="1"/>
  <c r="J1197" i="2"/>
  <c r="J1196" i="2" s="1"/>
  <c r="K1197" i="2"/>
  <c r="K1196" i="2" s="1"/>
  <c r="L1197" i="2"/>
  <c r="L1196" i="2" s="1"/>
  <c r="M1197" i="2"/>
  <c r="M1196" i="2" s="1"/>
  <c r="N1197" i="2"/>
  <c r="N1196" i="2" s="1"/>
  <c r="O1197" i="2"/>
  <c r="O1196" i="2" s="1"/>
  <c r="P1197" i="2"/>
  <c r="P1196" i="2" s="1"/>
  <c r="S1197" i="2"/>
  <c r="S1196" i="2" s="1"/>
  <c r="T1197" i="2"/>
  <c r="T1196" i="2" s="1"/>
  <c r="V1197" i="2"/>
  <c r="V1196" i="2" s="1"/>
  <c r="W1197" i="2"/>
  <c r="W1196" i="2" s="1"/>
  <c r="X1197" i="2"/>
  <c r="X1196" i="2" s="1"/>
  <c r="Y1196" i="2"/>
  <c r="Z1197" i="2"/>
  <c r="Z1196" i="2" s="1"/>
  <c r="AA1197" i="2"/>
  <c r="AA1196" i="2" s="1"/>
  <c r="AB1197" i="2"/>
  <c r="AB1196" i="2" s="1"/>
  <c r="AC1197" i="2"/>
  <c r="AC1196" i="2" s="1"/>
  <c r="R1195" i="2"/>
  <c r="R1194" i="2"/>
  <c r="Q1194" i="2"/>
  <c r="R1193" i="2"/>
  <c r="Q1193" i="2"/>
  <c r="R1192" i="2"/>
  <c r="Q1192" i="2"/>
  <c r="R1191" i="2"/>
  <c r="I1190" i="2"/>
  <c r="I1189" i="2" s="1"/>
  <c r="J1190" i="2"/>
  <c r="J1189" i="2" s="1"/>
  <c r="K1190" i="2"/>
  <c r="K1189" i="2" s="1"/>
  <c r="L1190" i="2"/>
  <c r="M1190" i="2"/>
  <c r="M1189" i="2" s="1"/>
  <c r="N1190" i="2"/>
  <c r="N1189" i="2" s="1"/>
  <c r="O1190" i="2"/>
  <c r="O1189" i="2" s="1"/>
  <c r="P1190" i="2"/>
  <c r="P1189" i="2" s="1"/>
  <c r="S1190" i="2"/>
  <c r="S1189" i="2" s="1"/>
  <c r="T1190" i="2"/>
  <c r="T1189" i="2" s="1"/>
  <c r="U1190" i="2"/>
  <c r="U1189" i="2" s="1"/>
  <c r="V1190" i="2"/>
  <c r="V1189" i="2" s="1"/>
  <c r="W1190" i="2"/>
  <c r="W1189" i="2" s="1"/>
  <c r="X1190" i="2"/>
  <c r="X1189" i="2" s="1"/>
  <c r="Y1190" i="2"/>
  <c r="Y1189" i="2" s="1"/>
  <c r="Z1190" i="2"/>
  <c r="Z1189" i="2" s="1"/>
  <c r="AA1190" i="2"/>
  <c r="AA1189" i="2" s="1"/>
  <c r="AB1190" i="2"/>
  <c r="AB1189" i="2" s="1"/>
  <c r="AC1189" i="2"/>
  <c r="L1189" i="2"/>
  <c r="R1188" i="2"/>
  <c r="R1187" i="2"/>
  <c r="Q1187" i="2"/>
  <c r="R1186" i="2"/>
  <c r="Q1186" i="2"/>
  <c r="R1185" i="2"/>
  <c r="Q1185" i="2"/>
  <c r="R1184" i="2"/>
  <c r="Q1184" i="2"/>
  <c r="Q1167" i="2" s="1"/>
  <c r="I1183" i="2"/>
  <c r="I1182" i="2" s="1"/>
  <c r="J1183" i="2"/>
  <c r="J1182" i="2" s="1"/>
  <c r="K1183" i="2"/>
  <c r="K1182" i="2" s="1"/>
  <c r="L1183" i="2"/>
  <c r="L1182" i="2" s="1"/>
  <c r="M1183" i="2"/>
  <c r="M1182" i="2" s="1"/>
  <c r="N1183" i="2"/>
  <c r="N1182" i="2" s="1"/>
  <c r="O1183" i="2"/>
  <c r="O1182" i="2" s="1"/>
  <c r="P1183" i="2"/>
  <c r="P1182" i="2" s="1"/>
  <c r="S1183" i="2"/>
  <c r="S1182" i="2" s="1"/>
  <c r="T1183" i="2"/>
  <c r="T1182" i="2" s="1"/>
  <c r="U1183" i="2"/>
  <c r="U1182" i="2" s="1"/>
  <c r="V1183" i="2"/>
  <c r="V1182" i="2" s="1"/>
  <c r="W1183" i="2"/>
  <c r="W1182" i="2" s="1"/>
  <c r="X1183" i="2"/>
  <c r="X1182" i="2" s="1"/>
  <c r="Z1183" i="2"/>
  <c r="Z1182" i="2" s="1"/>
  <c r="AA1183" i="2"/>
  <c r="AA1182" i="2" s="1"/>
  <c r="AB1183" i="2"/>
  <c r="AB1182" i="2" s="1"/>
  <c r="AC1183" i="2"/>
  <c r="AC1182" i="2" s="1"/>
  <c r="R1181" i="2"/>
  <c r="R1180" i="2"/>
  <c r="Q1180" i="2"/>
  <c r="R1179" i="2"/>
  <c r="Q1179" i="2"/>
  <c r="R1178" i="2"/>
  <c r="Q1178" i="2"/>
  <c r="R1177" i="2"/>
  <c r="Q1177" i="2"/>
  <c r="R1176" i="2"/>
  <c r="R1168" i="2" s="1"/>
  <c r="Q1176" i="2"/>
  <c r="Q1168" i="2" s="1"/>
  <c r="H1176" i="2"/>
  <c r="H1177" i="2"/>
  <c r="H1178" i="2"/>
  <c r="H1179" i="2"/>
  <c r="H1180" i="2"/>
  <c r="I1175" i="2"/>
  <c r="I1174" i="2" s="1"/>
  <c r="J1175" i="2"/>
  <c r="J1174" i="2" s="1"/>
  <c r="K1175" i="2"/>
  <c r="K1174" i="2" s="1"/>
  <c r="L1175" i="2"/>
  <c r="L1174" i="2" s="1"/>
  <c r="M1175" i="2"/>
  <c r="M1174" i="2" s="1"/>
  <c r="N1175" i="2"/>
  <c r="N1174" i="2" s="1"/>
  <c r="O1175" i="2"/>
  <c r="O1174" i="2" s="1"/>
  <c r="P1175" i="2"/>
  <c r="P1174" i="2" s="1"/>
  <c r="S1175" i="2"/>
  <c r="S1174" i="2" s="1"/>
  <c r="T1175" i="2"/>
  <c r="T1174" i="2" s="1"/>
  <c r="U1175" i="2"/>
  <c r="U1174" i="2" s="1"/>
  <c r="V1175" i="2"/>
  <c r="V1174" i="2" s="1"/>
  <c r="W1175" i="2"/>
  <c r="W1174" i="2" s="1"/>
  <c r="X1175" i="2"/>
  <c r="X1174" i="2" s="1"/>
  <c r="Y1175" i="2"/>
  <c r="Y1174" i="2" s="1"/>
  <c r="Z1175" i="2"/>
  <c r="Z1174" i="2" s="1"/>
  <c r="AA1175" i="2"/>
  <c r="AA1174" i="2" s="1"/>
  <c r="AB1175" i="2"/>
  <c r="AB1174" i="2" s="1"/>
  <c r="AC1175" i="2"/>
  <c r="AC1174" i="2" s="1"/>
  <c r="R1173" i="2"/>
  <c r="H1173" i="2"/>
  <c r="G1173" i="2"/>
  <c r="I1170" i="2"/>
  <c r="J1170" i="2"/>
  <c r="K1170" i="2"/>
  <c r="L1170" i="2"/>
  <c r="M1170" i="2"/>
  <c r="N1170" i="2"/>
  <c r="O1170" i="2"/>
  <c r="P1170" i="2"/>
  <c r="S1170" i="2"/>
  <c r="T1170" i="2"/>
  <c r="U1170" i="2"/>
  <c r="V1170" i="2"/>
  <c r="W1170" i="2"/>
  <c r="X1170" i="2"/>
  <c r="Y1170" i="2"/>
  <c r="Z1170" i="2"/>
  <c r="AA1170" i="2"/>
  <c r="AB1170" i="2"/>
  <c r="AC1170" i="2"/>
  <c r="I1171" i="2"/>
  <c r="J1171" i="2"/>
  <c r="K1171" i="2"/>
  <c r="L1171" i="2"/>
  <c r="M1171" i="2"/>
  <c r="N1171" i="2"/>
  <c r="O1171" i="2"/>
  <c r="P1171" i="2"/>
  <c r="S1171" i="2"/>
  <c r="T1171" i="2"/>
  <c r="U1171" i="2"/>
  <c r="V1171" i="2"/>
  <c r="W1171" i="2"/>
  <c r="X1171" i="2"/>
  <c r="Y1171" i="2"/>
  <c r="Z1171" i="2"/>
  <c r="AA1171" i="2"/>
  <c r="AB1171" i="2"/>
  <c r="AC1171" i="2"/>
  <c r="I1172" i="2"/>
  <c r="J1172" i="2"/>
  <c r="K1172" i="2"/>
  <c r="L1172" i="2"/>
  <c r="M1172" i="2"/>
  <c r="N1172" i="2"/>
  <c r="O1172" i="2"/>
  <c r="P1172" i="2"/>
  <c r="S1172" i="2"/>
  <c r="T1172" i="2"/>
  <c r="U1172" i="2"/>
  <c r="V1172" i="2"/>
  <c r="W1172" i="2"/>
  <c r="X1172" i="2"/>
  <c r="Y1172" i="2"/>
  <c r="Z1172" i="2"/>
  <c r="AA1172" i="2"/>
  <c r="AB1172" i="2"/>
  <c r="AC1172" i="2"/>
  <c r="I1169" i="2"/>
  <c r="J1169" i="2"/>
  <c r="K1169" i="2"/>
  <c r="L1169" i="2"/>
  <c r="M1169" i="2"/>
  <c r="N1169" i="2"/>
  <c r="O1169" i="2"/>
  <c r="P1169" i="2"/>
  <c r="S1169" i="2"/>
  <c r="T1169" i="2"/>
  <c r="U1169" i="2"/>
  <c r="V1169" i="2"/>
  <c r="W1169" i="2"/>
  <c r="X1169" i="2"/>
  <c r="Y1169" i="2"/>
  <c r="Z1169" i="2"/>
  <c r="AA1169" i="2"/>
  <c r="AB1169" i="2"/>
  <c r="AC1169" i="2"/>
  <c r="I1168" i="2"/>
  <c r="J1168" i="2"/>
  <c r="K1168" i="2"/>
  <c r="L1168" i="2"/>
  <c r="M1168" i="2"/>
  <c r="N1168" i="2"/>
  <c r="O1168" i="2"/>
  <c r="P1168" i="2"/>
  <c r="T1168" i="2"/>
  <c r="V1168" i="2"/>
  <c r="X1168" i="2"/>
  <c r="Z1168" i="2"/>
  <c r="I1167" i="2"/>
  <c r="J1167" i="2"/>
  <c r="K1167" i="2"/>
  <c r="L1167" i="2"/>
  <c r="M1167" i="2"/>
  <c r="N1167" i="2"/>
  <c r="O1167" i="2"/>
  <c r="P1167" i="2"/>
  <c r="S1167" i="2"/>
  <c r="T1167" i="2"/>
  <c r="U1167" i="2"/>
  <c r="V1167" i="2"/>
  <c r="W1167" i="2"/>
  <c r="X1167" i="2"/>
  <c r="Y1167" i="2"/>
  <c r="Z1167" i="2"/>
  <c r="AA1167" i="2"/>
  <c r="AB1167" i="2"/>
  <c r="AC1167" i="2"/>
  <c r="R1156" i="2"/>
  <c r="Q1156" i="2"/>
  <c r="R1155" i="2"/>
  <c r="Q1155" i="2"/>
  <c r="R1154" i="2"/>
  <c r="Q1154" i="2"/>
  <c r="R1153" i="2"/>
  <c r="R1138" i="2" s="1"/>
  <c r="Q1138" i="2"/>
  <c r="R1152" i="2"/>
  <c r="R1137" i="2" s="1"/>
  <c r="I1151" i="2"/>
  <c r="I1150" i="2" s="1"/>
  <c r="J1151" i="2"/>
  <c r="J1150" i="2" s="1"/>
  <c r="K1151" i="2"/>
  <c r="K1150" i="2" s="1"/>
  <c r="L1151" i="2"/>
  <c r="L1150" i="2" s="1"/>
  <c r="M1151" i="2"/>
  <c r="M1150" i="2" s="1"/>
  <c r="N1151" i="2"/>
  <c r="N1150" i="2" s="1"/>
  <c r="O1151" i="2"/>
  <c r="O1150" i="2" s="1"/>
  <c r="P1151" i="2"/>
  <c r="P1150" i="2" s="1"/>
  <c r="S1151" i="2"/>
  <c r="S1150" i="2" s="1"/>
  <c r="T1151" i="2"/>
  <c r="T1150" i="2" s="1"/>
  <c r="U1151" i="2"/>
  <c r="U1150" i="2" s="1"/>
  <c r="V1151" i="2"/>
  <c r="V1150" i="2" s="1"/>
  <c r="W1150" i="2"/>
  <c r="X1151" i="2"/>
  <c r="X1150" i="2" s="1"/>
  <c r="Y1151" i="2"/>
  <c r="Y1150" i="2" s="1"/>
  <c r="Z1151" i="2"/>
  <c r="Z1150" i="2" s="1"/>
  <c r="AA1151" i="2"/>
  <c r="AA1150" i="2" s="1"/>
  <c r="AB1151" i="2"/>
  <c r="AB1150" i="2" s="1"/>
  <c r="AC1151" i="2"/>
  <c r="AC1150" i="2" s="1"/>
  <c r="R1149" i="2"/>
  <c r="R1148" i="2"/>
  <c r="Q1148" i="2"/>
  <c r="R1147" i="2"/>
  <c r="Q1147" i="2"/>
  <c r="R1146" i="2"/>
  <c r="Q1146" i="2"/>
  <c r="R1145" i="2"/>
  <c r="R1136" i="2" s="1"/>
  <c r="Q1145" i="2"/>
  <c r="Q1136" i="2" s="1"/>
  <c r="I1144" i="2"/>
  <c r="I1143" i="2" s="1"/>
  <c r="J1144" i="2"/>
  <c r="J1143" i="2" s="1"/>
  <c r="K1144" i="2"/>
  <c r="K1143" i="2" s="1"/>
  <c r="L1144" i="2"/>
  <c r="L1143" i="2" s="1"/>
  <c r="M1144" i="2"/>
  <c r="M1143" i="2" s="1"/>
  <c r="N1144" i="2"/>
  <c r="N1143" i="2" s="1"/>
  <c r="O1144" i="2"/>
  <c r="P1144" i="2"/>
  <c r="P1143" i="2" s="1"/>
  <c r="S1144" i="2"/>
  <c r="S1143" i="2" s="1"/>
  <c r="T1144" i="2"/>
  <c r="T1143" i="2" s="1"/>
  <c r="U1144" i="2"/>
  <c r="U1143" i="2" s="1"/>
  <c r="V1144" i="2"/>
  <c r="V1143" i="2" s="1"/>
  <c r="W1144" i="2"/>
  <c r="W1143" i="2" s="1"/>
  <c r="X1144" i="2"/>
  <c r="X1143" i="2" s="1"/>
  <c r="Y1144" i="2"/>
  <c r="Y1143" i="2" s="1"/>
  <c r="Z1144" i="2"/>
  <c r="Z1143" i="2" s="1"/>
  <c r="AA1144" i="2"/>
  <c r="AA1143" i="2" s="1"/>
  <c r="AB1144" i="2"/>
  <c r="AB1143" i="2" s="1"/>
  <c r="AC1144" i="2"/>
  <c r="AC1143" i="2" s="1"/>
  <c r="R1142" i="2"/>
  <c r="I1139" i="2"/>
  <c r="J1139" i="2"/>
  <c r="K1139" i="2"/>
  <c r="L1139" i="2"/>
  <c r="M1139" i="2"/>
  <c r="N1139" i="2"/>
  <c r="O1139" i="2"/>
  <c r="P1139" i="2"/>
  <c r="S1139" i="2"/>
  <c r="T1139" i="2"/>
  <c r="U1139" i="2"/>
  <c r="V1139" i="2"/>
  <c r="W1139" i="2"/>
  <c r="X1139" i="2"/>
  <c r="Y1139" i="2"/>
  <c r="Z1139" i="2"/>
  <c r="AA1139" i="2"/>
  <c r="AB1139" i="2"/>
  <c r="AC1139" i="2"/>
  <c r="I1140" i="2"/>
  <c r="J1140" i="2"/>
  <c r="K1140" i="2"/>
  <c r="L1140" i="2"/>
  <c r="M1140" i="2"/>
  <c r="N1140" i="2"/>
  <c r="O1140" i="2"/>
  <c r="P1140" i="2"/>
  <c r="S1140" i="2"/>
  <c r="T1140" i="2"/>
  <c r="U1140" i="2"/>
  <c r="V1140" i="2"/>
  <c r="W1140" i="2"/>
  <c r="X1140" i="2"/>
  <c r="Y1140" i="2"/>
  <c r="Z1140" i="2"/>
  <c r="AA1140" i="2"/>
  <c r="AB1140" i="2"/>
  <c r="AC1140" i="2"/>
  <c r="I1141" i="2"/>
  <c r="J1141" i="2"/>
  <c r="K1141" i="2"/>
  <c r="L1141" i="2"/>
  <c r="M1141" i="2"/>
  <c r="N1141" i="2"/>
  <c r="O1141" i="2"/>
  <c r="P1141" i="2"/>
  <c r="S1141" i="2"/>
  <c r="T1141" i="2"/>
  <c r="U1141" i="2"/>
  <c r="V1141" i="2"/>
  <c r="W1141" i="2"/>
  <c r="X1141" i="2"/>
  <c r="Y1141" i="2"/>
  <c r="Z1141" i="2"/>
  <c r="AA1141" i="2"/>
  <c r="AB1141" i="2"/>
  <c r="AC1141" i="2"/>
  <c r="I1137" i="2"/>
  <c r="J1137" i="2"/>
  <c r="K1137" i="2"/>
  <c r="L1137" i="2"/>
  <c r="M1137" i="2"/>
  <c r="N1137" i="2"/>
  <c r="O1137" i="2"/>
  <c r="P1137" i="2"/>
  <c r="S1137" i="2"/>
  <c r="T1137" i="2"/>
  <c r="U1137" i="2"/>
  <c r="V1137" i="2"/>
  <c r="W1137" i="2"/>
  <c r="X1137" i="2"/>
  <c r="Y1137" i="2"/>
  <c r="Z1137" i="2"/>
  <c r="AA1137" i="2"/>
  <c r="AC1137" i="2"/>
  <c r="I1138" i="2"/>
  <c r="J1138" i="2"/>
  <c r="K1138" i="2"/>
  <c r="L1138" i="2"/>
  <c r="M1138" i="2"/>
  <c r="N1138" i="2"/>
  <c r="O1138" i="2"/>
  <c r="P1138" i="2"/>
  <c r="S1138" i="2"/>
  <c r="T1138" i="2"/>
  <c r="U1138" i="2"/>
  <c r="V1138" i="2"/>
  <c r="W1138" i="2"/>
  <c r="X1138" i="2"/>
  <c r="Y1138" i="2"/>
  <c r="Z1138" i="2"/>
  <c r="AA1138" i="2"/>
  <c r="AB1138" i="2"/>
  <c r="AC1138" i="2"/>
  <c r="I1136" i="2"/>
  <c r="J1136" i="2"/>
  <c r="K1136" i="2"/>
  <c r="L1136" i="2"/>
  <c r="M1136" i="2"/>
  <c r="N1136" i="2"/>
  <c r="O1136" i="2"/>
  <c r="P1136" i="2"/>
  <c r="S1136" i="2"/>
  <c r="T1136" i="2"/>
  <c r="U1136" i="2"/>
  <c r="V1136" i="2"/>
  <c r="W1136" i="2"/>
  <c r="X1136" i="2"/>
  <c r="Y1136" i="2"/>
  <c r="Z1136" i="2"/>
  <c r="AA1136" i="2"/>
  <c r="AB1136" i="2"/>
  <c r="AC1136" i="2"/>
  <c r="R1127" i="2"/>
  <c r="Q1127" i="2"/>
  <c r="R1126" i="2"/>
  <c r="Q1126" i="2"/>
  <c r="R1125" i="2"/>
  <c r="Q1125" i="2"/>
  <c r="R1124" i="2"/>
  <c r="Q1124" i="2"/>
  <c r="R1123" i="2"/>
  <c r="Q1123" i="2"/>
  <c r="R1122" i="2"/>
  <c r="Q1122" i="2"/>
  <c r="R1121" i="2"/>
  <c r="Q1121" i="2"/>
  <c r="I1120" i="2"/>
  <c r="I1119" i="2" s="1"/>
  <c r="J1120" i="2"/>
  <c r="J1119" i="2" s="1"/>
  <c r="K1120" i="2"/>
  <c r="K1119" i="2" s="1"/>
  <c r="L1120" i="2"/>
  <c r="M1120" i="2"/>
  <c r="M1119" i="2" s="1"/>
  <c r="N1120" i="2"/>
  <c r="N1119" i="2" s="1"/>
  <c r="O1120" i="2"/>
  <c r="O1119" i="2" s="1"/>
  <c r="P1120" i="2"/>
  <c r="P1119" i="2" s="1"/>
  <c r="S1120" i="2"/>
  <c r="S1119" i="2" s="1"/>
  <c r="T1120" i="2"/>
  <c r="T1119" i="2" s="1"/>
  <c r="U1120" i="2"/>
  <c r="U1119" i="2" s="1"/>
  <c r="V1120" i="2"/>
  <c r="V1119" i="2" s="1"/>
  <c r="W1120" i="2"/>
  <c r="W1119" i="2" s="1"/>
  <c r="X1120" i="2"/>
  <c r="X1119" i="2" s="1"/>
  <c r="Y1120" i="2"/>
  <c r="Y1119" i="2" s="1"/>
  <c r="Z1120" i="2"/>
  <c r="Z1119" i="2" s="1"/>
  <c r="AA1120" i="2"/>
  <c r="AA1119" i="2" s="1"/>
  <c r="AB1120" i="2"/>
  <c r="AB1119" i="2" s="1"/>
  <c r="AC1120" i="2"/>
  <c r="AC1119" i="2" s="1"/>
  <c r="L1119" i="2"/>
  <c r="R1118" i="2"/>
  <c r="R1117" i="2"/>
  <c r="Q1117" i="2"/>
  <c r="R1116" i="2"/>
  <c r="Q1116" i="2"/>
  <c r="R1115" i="2"/>
  <c r="Q1115" i="2"/>
  <c r="R1114" i="2"/>
  <c r="I1113" i="2"/>
  <c r="I1112" i="2" s="1"/>
  <c r="J1113" i="2"/>
  <c r="J1112" i="2" s="1"/>
  <c r="K1113" i="2"/>
  <c r="K1112" i="2" s="1"/>
  <c r="L1113" i="2"/>
  <c r="L1112" i="2" s="1"/>
  <c r="M1113" i="2"/>
  <c r="M1112" i="2" s="1"/>
  <c r="N1113" i="2"/>
  <c r="N1112" i="2" s="1"/>
  <c r="O1113" i="2"/>
  <c r="O1112" i="2" s="1"/>
  <c r="P1113" i="2"/>
  <c r="P1112" i="2" s="1"/>
  <c r="S1113" i="2"/>
  <c r="S1112" i="2" s="1"/>
  <c r="T1113" i="2"/>
  <c r="T1112" i="2" s="1"/>
  <c r="U1113" i="2"/>
  <c r="U1112" i="2" s="1"/>
  <c r="V1113" i="2"/>
  <c r="V1112" i="2" s="1"/>
  <c r="W1113" i="2"/>
  <c r="W1112" i="2" s="1"/>
  <c r="X1113" i="2"/>
  <c r="X1112" i="2" s="1"/>
  <c r="Y1113" i="2"/>
  <c r="Y1112" i="2" s="1"/>
  <c r="Z1113" i="2"/>
  <c r="Z1112" i="2" s="1"/>
  <c r="AA1113" i="2"/>
  <c r="AA1112" i="2" s="1"/>
  <c r="AB1113" i="2"/>
  <c r="AB1112" i="2" s="1"/>
  <c r="AC1113" i="2"/>
  <c r="AC1112" i="2" s="1"/>
  <c r="R1111" i="2"/>
  <c r="H1111" i="2"/>
  <c r="R1110" i="2"/>
  <c r="Q1110" i="2"/>
  <c r="R1109" i="2"/>
  <c r="Q1109" i="2"/>
  <c r="R1108" i="2"/>
  <c r="Q1108" i="2"/>
  <c r="R1107" i="2"/>
  <c r="R1092" i="2" s="1"/>
  <c r="I1106" i="2"/>
  <c r="I1105" i="2" s="1"/>
  <c r="J1106" i="2"/>
  <c r="J1105" i="2" s="1"/>
  <c r="K1106" i="2"/>
  <c r="K1105" i="2" s="1"/>
  <c r="L1106" i="2"/>
  <c r="L1105" i="2" s="1"/>
  <c r="M1106" i="2"/>
  <c r="M1105" i="2" s="1"/>
  <c r="N1106" i="2"/>
  <c r="N1105" i="2" s="1"/>
  <c r="O1106" i="2"/>
  <c r="O1105" i="2" s="1"/>
  <c r="P1106" i="2"/>
  <c r="P1105" i="2" s="1"/>
  <c r="S1106" i="2"/>
  <c r="S1105" i="2" s="1"/>
  <c r="T1106" i="2"/>
  <c r="T1105" i="2" s="1"/>
  <c r="V1106" i="2"/>
  <c r="V1105" i="2" s="1"/>
  <c r="W1106" i="2"/>
  <c r="W1105" i="2" s="1"/>
  <c r="X1106" i="2"/>
  <c r="X1105" i="2" s="1"/>
  <c r="Y1106" i="2"/>
  <c r="Y1105" i="2" s="1"/>
  <c r="Z1106" i="2"/>
  <c r="Z1105" i="2" s="1"/>
  <c r="AA1106" i="2"/>
  <c r="AA1105" i="2" s="1"/>
  <c r="AB1106" i="2"/>
  <c r="AB1105" i="2" s="1"/>
  <c r="AC1106" i="2"/>
  <c r="AC1105" i="2" s="1"/>
  <c r="R1104" i="2"/>
  <c r="H1104" i="2"/>
  <c r="R1103" i="2"/>
  <c r="Q1103" i="2"/>
  <c r="R1102" i="2"/>
  <c r="Q1102" i="2"/>
  <c r="R1101" i="2"/>
  <c r="Q1101" i="2"/>
  <c r="R1100" i="2"/>
  <c r="Q1100" i="2"/>
  <c r="R1099" i="2"/>
  <c r="Q1099" i="2"/>
  <c r="I1098" i="2"/>
  <c r="I1097" i="2" s="1"/>
  <c r="J1098" i="2"/>
  <c r="J1097" i="2" s="1"/>
  <c r="K1098" i="2"/>
  <c r="K1097" i="2" s="1"/>
  <c r="L1098" i="2"/>
  <c r="L1097" i="2" s="1"/>
  <c r="M1098" i="2"/>
  <c r="M1097" i="2" s="1"/>
  <c r="N1098" i="2"/>
  <c r="N1097" i="2" s="1"/>
  <c r="O1098" i="2"/>
  <c r="O1097" i="2" s="1"/>
  <c r="P1098" i="2"/>
  <c r="P1097" i="2" s="1"/>
  <c r="S1098" i="2"/>
  <c r="S1097" i="2" s="1"/>
  <c r="T1098" i="2"/>
  <c r="T1097" i="2" s="1"/>
  <c r="U1098" i="2"/>
  <c r="U1097" i="2" s="1"/>
  <c r="V1098" i="2"/>
  <c r="V1097" i="2" s="1"/>
  <c r="W1098" i="2"/>
  <c r="W1097" i="2" s="1"/>
  <c r="X1098" i="2"/>
  <c r="X1097" i="2" s="1"/>
  <c r="Y1098" i="2"/>
  <c r="Y1097" i="2" s="1"/>
  <c r="Z1098" i="2"/>
  <c r="Z1097" i="2" s="1"/>
  <c r="AA1098" i="2"/>
  <c r="AA1097" i="2" s="1"/>
  <c r="AB1098" i="2"/>
  <c r="AB1097" i="2" s="1"/>
  <c r="AC1098" i="2"/>
  <c r="AC1097" i="2" s="1"/>
  <c r="R1096" i="2"/>
  <c r="H1096" i="2"/>
  <c r="I1093" i="2"/>
  <c r="J1093" i="2"/>
  <c r="K1093" i="2"/>
  <c r="L1093" i="2"/>
  <c r="M1093" i="2"/>
  <c r="N1093" i="2"/>
  <c r="O1093" i="2"/>
  <c r="P1093" i="2"/>
  <c r="S1093" i="2"/>
  <c r="T1093" i="2"/>
  <c r="U1093" i="2"/>
  <c r="V1093" i="2"/>
  <c r="W1093" i="2"/>
  <c r="X1093" i="2"/>
  <c r="Y1093" i="2"/>
  <c r="Z1093" i="2"/>
  <c r="AA1093" i="2"/>
  <c r="AB1093" i="2"/>
  <c r="AC1093" i="2"/>
  <c r="I1094" i="2"/>
  <c r="J1094" i="2"/>
  <c r="K1094" i="2"/>
  <c r="L1094" i="2"/>
  <c r="M1094" i="2"/>
  <c r="N1094" i="2"/>
  <c r="O1094" i="2"/>
  <c r="P1094" i="2"/>
  <c r="S1094" i="2"/>
  <c r="T1094" i="2"/>
  <c r="U1094" i="2"/>
  <c r="V1094" i="2"/>
  <c r="W1094" i="2"/>
  <c r="X1094" i="2"/>
  <c r="Y1094" i="2"/>
  <c r="Z1094" i="2"/>
  <c r="AA1094" i="2"/>
  <c r="AB1094" i="2"/>
  <c r="AC1094" i="2"/>
  <c r="I1095" i="2"/>
  <c r="J1095" i="2"/>
  <c r="K1095" i="2"/>
  <c r="L1095" i="2"/>
  <c r="M1095" i="2"/>
  <c r="N1095" i="2"/>
  <c r="O1095" i="2"/>
  <c r="P1095" i="2"/>
  <c r="S1095" i="2"/>
  <c r="T1095" i="2"/>
  <c r="U1095" i="2"/>
  <c r="V1095" i="2"/>
  <c r="W1095" i="2"/>
  <c r="X1095" i="2"/>
  <c r="Y1095" i="2"/>
  <c r="Z1095" i="2"/>
  <c r="AA1095" i="2"/>
  <c r="AB1095" i="2"/>
  <c r="AC1095" i="2"/>
  <c r="I1090" i="2"/>
  <c r="J1090" i="2"/>
  <c r="K1090" i="2"/>
  <c r="L1090" i="2"/>
  <c r="M1090" i="2"/>
  <c r="N1090" i="2"/>
  <c r="O1090" i="2"/>
  <c r="P1090" i="2"/>
  <c r="S1090" i="2"/>
  <c r="T1090" i="2"/>
  <c r="U1090" i="2"/>
  <c r="V1090" i="2"/>
  <c r="W1090" i="2"/>
  <c r="X1090" i="2"/>
  <c r="Y1090" i="2"/>
  <c r="Z1090" i="2"/>
  <c r="AA1090" i="2"/>
  <c r="AB1090" i="2"/>
  <c r="AC1090" i="2"/>
  <c r="I1092" i="2"/>
  <c r="J1092" i="2"/>
  <c r="K1092" i="2"/>
  <c r="L1092" i="2"/>
  <c r="M1092" i="2"/>
  <c r="N1092" i="2"/>
  <c r="O1092" i="2"/>
  <c r="P1092" i="2"/>
  <c r="S1092" i="2"/>
  <c r="T1092" i="2"/>
  <c r="U1092" i="2"/>
  <c r="V1092" i="2"/>
  <c r="W1092" i="2"/>
  <c r="X1092" i="2"/>
  <c r="Y1092" i="2"/>
  <c r="Z1092" i="2"/>
  <c r="AA1092" i="2"/>
  <c r="AB1092" i="2"/>
  <c r="AC1092" i="2"/>
  <c r="I1091" i="2"/>
  <c r="J1091" i="2"/>
  <c r="K1091" i="2"/>
  <c r="L1091" i="2"/>
  <c r="M1091" i="2"/>
  <c r="N1091" i="2"/>
  <c r="O1091" i="2"/>
  <c r="P1091" i="2"/>
  <c r="S1091" i="2"/>
  <c r="T1091" i="2"/>
  <c r="U1091" i="2"/>
  <c r="V1091" i="2"/>
  <c r="W1091" i="2"/>
  <c r="X1091" i="2"/>
  <c r="Y1091" i="2"/>
  <c r="Z1091" i="2"/>
  <c r="AA1091" i="2"/>
  <c r="AB1091" i="2"/>
  <c r="AC1091" i="2"/>
  <c r="I1087" i="2"/>
  <c r="J1087" i="2"/>
  <c r="K1087" i="2"/>
  <c r="L1087" i="2"/>
  <c r="M1087" i="2"/>
  <c r="N1087" i="2"/>
  <c r="O1087" i="2"/>
  <c r="P1087" i="2"/>
  <c r="S1087" i="2"/>
  <c r="T1087" i="2"/>
  <c r="U1087" i="2"/>
  <c r="V1087" i="2"/>
  <c r="W1087" i="2"/>
  <c r="X1087" i="2"/>
  <c r="Y1087" i="2"/>
  <c r="Z1087" i="2"/>
  <c r="AA1087" i="2"/>
  <c r="AB1087" i="2"/>
  <c r="AC1087" i="2"/>
  <c r="R1086" i="2"/>
  <c r="Q1086" i="2"/>
  <c r="R1085" i="2"/>
  <c r="Q1085" i="2"/>
  <c r="R1084" i="2"/>
  <c r="R1083" i="2"/>
  <c r="R1058" i="2" s="1"/>
  <c r="I1082" i="2"/>
  <c r="I1081" i="2" s="1"/>
  <c r="J1082" i="2"/>
  <c r="J1081" i="2" s="1"/>
  <c r="K1082" i="2"/>
  <c r="K1081" i="2" s="1"/>
  <c r="L1082" i="2"/>
  <c r="L1081" i="2" s="1"/>
  <c r="M1082" i="2"/>
  <c r="M1081" i="2" s="1"/>
  <c r="N1082" i="2"/>
  <c r="N1081" i="2" s="1"/>
  <c r="O1082" i="2"/>
  <c r="O1081" i="2" s="1"/>
  <c r="P1082" i="2"/>
  <c r="P1081" i="2" s="1"/>
  <c r="S1082" i="2"/>
  <c r="S1081" i="2" s="1"/>
  <c r="T1082" i="2"/>
  <c r="T1081" i="2" s="1"/>
  <c r="U1082" i="2"/>
  <c r="U1081" i="2" s="1"/>
  <c r="V1082" i="2"/>
  <c r="V1081" i="2" s="1"/>
  <c r="W1082" i="2"/>
  <c r="W1081" i="2" s="1"/>
  <c r="X1082" i="2"/>
  <c r="X1081" i="2" s="1"/>
  <c r="Y1082" i="2"/>
  <c r="Y1081" i="2" s="1"/>
  <c r="Z1082" i="2"/>
  <c r="Z1081" i="2" s="1"/>
  <c r="AA1082" i="2"/>
  <c r="AA1081" i="2" s="1"/>
  <c r="AB1082" i="2"/>
  <c r="AB1081" i="2" s="1"/>
  <c r="AC1081" i="2"/>
  <c r="R1080" i="2"/>
  <c r="R1079" i="2"/>
  <c r="Q1079" i="2"/>
  <c r="R1078" i="2"/>
  <c r="Q1078" i="2"/>
  <c r="R1077" i="2"/>
  <c r="Q1077" i="2"/>
  <c r="R1076" i="2"/>
  <c r="Q1076" i="2"/>
  <c r="R1075" i="2"/>
  <c r="Q1075" i="2"/>
  <c r="R1074" i="2"/>
  <c r="Q1074" i="2"/>
  <c r="I1073" i="2"/>
  <c r="I1072" i="2" s="1"/>
  <c r="J1073" i="2"/>
  <c r="J1072" i="2" s="1"/>
  <c r="K1073" i="2"/>
  <c r="K1072" i="2" s="1"/>
  <c r="L1073" i="2"/>
  <c r="L1072" i="2" s="1"/>
  <c r="M1073" i="2"/>
  <c r="M1072" i="2" s="1"/>
  <c r="N1073" i="2"/>
  <c r="N1072" i="2" s="1"/>
  <c r="O1073" i="2"/>
  <c r="O1072" i="2" s="1"/>
  <c r="P1073" i="2"/>
  <c r="P1072" i="2" s="1"/>
  <c r="S1073" i="2"/>
  <c r="S1072" i="2" s="1"/>
  <c r="T1073" i="2"/>
  <c r="T1072" i="2" s="1"/>
  <c r="U1073" i="2"/>
  <c r="U1072" i="2" s="1"/>
  <c r="V1073" i="2"/>
  <c r="V1072" i="2" s="1"/>
  <c r="W1073" i="2"/>
  <c r="W1072" i="2" s="1"/>
  <c r="X1073" i="2"/>
  <c r="X1072" i="2" s="1"/>
  <c r="Y1073" i="2"/>
  <c r="Y1072" i="2" s="1"/>
  <c r="Z1073" i="2"/>
  <c r="Z1072" i="2" s="1"/>
  <c r="AA1073" i="2"/>
  <c r="AA1072" i="2" s="1"/>
  <c r="AB1073" i="2"/>
  <c r="AB1072" i="2" s="1"/>
  <c r="AC1073" i="2"/>
  <c r="AC1072" i="2" s="1"/>
  <c r="R1071" i="2"/>
  <c r="H1071" i="2"/>
  <c r="R1070" i="2"/>
  <c r="Q1070" i="2"/>
  <c r="R1069" i="2"/>
  <c r="Q1069" i="2"/>
  <c r="R1068" i="2"/>
  <c r="Q1068" i="2"/>
  <c r="R1067" i="2"/>
  <c r="Q1067" i="2"/>
  <c r="R1066" i="2"/>
  <c r="Q1066" i="2"/>
  <c r="R1065" i="2"/>
  <c r="Q1065" i="2"/>
  <c r="G1068" i="2"/>
  <c r="G1069" i="2"/>
  <c r="I1064" i="2"/>
  <c r="I1063" i="2" s="1"/>
  <c r="J1064" i="2"/>
  <c r="J1063" i="2" s="1"/>
  <c r="K1064" i="2"/>
  <c r="K1063" i="2" s="1"/>
  <c r="L1064" i="2"/>
  <c r="L1063" i="2" s="1"/>
  <c r="M1064" i="2"/>
  <c r="M1063" i="2" s="1"/>
  <c r="N1064" i="2"/>
  <c r="N1063" i="2" s="1"/>
  <c r="O1064" i="2"/>
  <c r="O1063" i="2" s="1"/>
  <c r="P1064" i="2"/>
  <c r="P1063" i="2" s="1"/>
  <c r="S1064" i="2"/>
  <c r="S1063" i="2" s="1"/>
  <c r="T1064" i="2"/>
  <c r="T1063" i="2" s="1"/>
  <c r="U1064" i="2"/>
  <c r="U1063" i="2" s="1"/>
  <c r="V1064" i="2"/>
  <c r="V1063" i="2" s="1"/>
  <c r="W1064" i="2"/>
  <c r="W1063" i="2" s="1"/>
  <c r="X1064" i="2"/>
  <c r="X1063" i="2" s="1"/>
  <c r="Y1064" i="2"/>
  <c r="Y1063" i="2" s="1"/>
  <c r="Z1064" i="2"/>
  <c r="Z1063" i="2" s="1"/>
  <c r="AA1064" i="2"/>
  <c r="AA1063" i="2" s="1"/>
  <c r="AB1064" i="2"/>
  <c r="AB1063" i="2" s="1"/>
  <c r="AC1064" i="2"/>
  <c r="AC1063" i="2" s="1"/>
  <c r="R1062" i="2"/>
  <c r="I1059" i="2"/>
  <c r="J1059" i="2"/>
  <c r="K1059" i="2"/>
  <c r="L1059" i="2"/>
  <c r="M1059" i="2"/>
  <c r="N1059" i="2"/>
  <c r="O1059" i="2"/>
  <c r="P1059" i="2"/>
  <c r="S1059" i="2"/>
  <c r="T1059" i="2"/>
  <c r="U1059" i="2"/>
  <c r="V1059" i="2"/>
  <c r="W1059" i="2"/>
  <c r="X1059" i="2"/>
  <c r="Y1059" i="2"/>
  <c r="Z1059" i="2"/>
  <c r="AA1059" i="2"/>
  <c r="AB1059" i="2"/>
  <c r="AC1059" i="2"/>
  <c r="I1060" i="2"/>
  <c r="J1060" i="2"/>
  <c r="K1060" i="2"/>
  <c r="L1060" i="2"/>
  <c r="M1060" i="2"/>
  <c r="N1060" i="2"/>
  <c r="O1060" i="2"/>
  <c r="P1060" i="2"/>
  <c r="S1060" i="2"/>
  <c r="T1060" i="2"/>
  <c r="U1060" i="2"/>
  <c r="V1060" i="2"/>
  <c r="W1060" i="2"/>
  <c r="X1060" i="2"/>
  <c r="Y1060" i="2"/>
  <c r="Z1060" i="2"/>
  <c r="AA1060" i="2"/>
  <c r="AB1060" i="2"/>
  <c r="AC1060" i="2"/>
  <c r="I1061" i="2"/>
  <c r="J1061" i="2"/>
  <c r="K1061" i="2"/>
  <c r="L1061" i="2"/>
  <c r="M1061" i="2"/>
  <c r="N1061" i="2"/>
  <c r="O1061" i="2"/>
  <c r="P1061" i="2"/>
  <c r="S1061" i="2"/>
  <c r="T1061" i="2"/>
  <c r="U1061" i="2"/>
  <c r="V1061" i="2"/>
  <c r="W1061" i="2"/>
  <c r="X1061" i="2"/>
  <c r="Y1061" i="2"/>
  <c r="Z1061" i="2"/>
  <c r="AA1061" i="2"/>
  <c r="AB1061" i="2"/>
  <c r="AC1061" i="2"/>
  <c r="I1058" i="2"/>
  <c r="J1058" i="2"/>
  <c r="K1058" i="2"/>
  <c r="L1058" i="2"/>
  <c r="M1058" i="2"/>
  <c r="N1058" i="2"/>
  <c r="O1058" i="2"/>
  <c r="P1058" i="2"/>
  <c r="S1058" i="2"/>
  <c r="T1058" i="2"/>
  <c r="U1058" i="2"/>
  <c r="V1058" i="2"/>
  <c r="W1058" i="2"/>
  <c r="X1058" i="2"/>
  <c r="Y1058" i="2"/>
  <c r="Z1058" i="2"/>
  <c r="AA1058" i="2"/>
  <c r="AB1058" i="2"/>
  <c r="AC1058" i="2"/>
  <c r="I1057" i="2"/>
  <c r="J1057" i="2"/>
  <c r="K1057" i="2"/>
  <c r="L1057" i="2"/>
  <c r="M1057" i="2"/>
  <c r="N1057" i="2"/>
  <c r="O1057" i="2"/>
  <c r="P1057" i="2"/>
  <c r="S1057" i="2"/>
  <c r="T1057" i="2"/>
  <c r="U1057" i="2"/>
  <c r="V1057" i="2"/>
  <c r="W1057" i="2"/>
  <c r="X1057" i="2"/>
  <c r="Y1057" i="2"/>
  <c r="Z1057" i="2"/>
  <c r="AA1057" i="2"/>
  <c r="AB1057" i="2"/>
  <c r="AC1057" i="2"/>
  <c r="I1056" i="2"/>
  <c r="J1056" i="2"/>
  <c r="K1056" i="2"/>
  <c r="L1056" i="2"/>
  <c r="M1056" i="2"/>
  <c r="N1056" i="2"/>
  <c r="O1056" i="2"/>
  <c r="P1056" i="2"/>
  <c r="S1056" i="2"/>
  <c r="T1056" i="2"/>
  <c r="U1056" i="2"/>
  <c r="V1056" i="2"/>
  <c r="W1056" i="2"/>
  <c r="X1056" i="2"/>
  <c r="Y1056" i="2"/>
  <c r="Z1056" i="2"/>
  <c r="AA1056" i="2"/>
  <c r="AB1056" i="2"/>
  <c r="AC1056" i="2"/>
  <c r="I1055" i="2"/>
  <c r="J1055" i="2"/>
  <c r="K1055" i="2"/>
  <c r="L1055" i="2"/>
  <c r="M1055" i="2"/>
  <c r="N1055" i="2"/>
  <c r="O1055" i="2"/>
  <c r="P1055" i="2"/>
  <c r="S1055" i="2"/>
  <c r="T1055" i="2"/>
  <c r="U1055" i="2"/>
  <c r="V1055" i="2"/>
  <c r="W1055" i="2"/>
  <c r="Z1055" i="2"/>
  <c r="AA1055" i="2"/>
  <c r="AB1055" i="2"/>
  <c r="AC1055" i="2"/>
  <c r="I1052" i="2"/>
  <c r="J1052" i="2"/>
  <c r="K1052" i="2"/>
  <c r="L1052" i="2"/>
  <c r="M1052" i="2"/>
  <c r="N1052" i="2"/>
  <c r="O1052" i="2"/>
  <c r="P1052" i="2"/>
  <c r="S1052" i="2"/>
  <c r="T1052" i="2"/>
  <c r="U1052" i="2"/>
  <c r="V1052" i="2"/>
  <c r="W1052" i="2"/>
  <c r="X1052" i="2"/>
  <c r="Y1052" i="2"/>
  <c r="Z1052" i="2"/>
  <c r="AA1052" i="2"/>
  <c r="AB1052" i="2"/>
  <c r="AC1052" i="2"/>
  <c r="Q1064" i="2" l="1"/>
  <c r="Q1073" i="2"/>
  <c r="Q1072" i="2" s="1"/>
  <c r="AC1310" i="2"/>
  <c r="AC1342" i="2" s="1"/>
  <c r="AC1414" i="2" s="1"/>
  <c r="AA1310" i="2"/>
  <c r="Y1310" i="2"/>
  <c r="Y1342" i="2" s="1"/>
  <c r="Y1414" i="2" s="1"/>
  <c r="W1310" i="2"/>
  <c r="W1342" i="2" s="1"/>
  <c r="W1414" i="2" s="1"/>
  <c r="U1310" i="2"/>
  <c r="U1342" i="2" s="1"/>
  <c r="U1414" i="2" s="1"/>
  <c r="S1310" i="2"/>
  <c r="S1342" i="2" s="1"/>
  <c r="S1414" i="2" s="1"/>
  <c r="AB1310" i="2"/>
  <c r="AB1342" i="2" s="1"/>
  <c r="AB1414" i="2" s="1"/>
  <c r="Z1310" i="2"/>
  <c r="Z1342" i="2" s="1"/>
  <c r="Z1414" i="2" s="1"/>
  <c r="X1310" i="2"/>
  <c r="V1310" i="2"/>
  <c r="V1342" i="2" s="1"/>
  <c r="V1414" i="2" s="1"/>
  <c r="T1310" i="2"/>
  <c r="T1342" i="2" s="1"/>
  <c r="T1414" i="2" s="1"/>
  <c r="Q1169" i="2"/>
  <c r="Z1343" i="2"/>
  <c r="Z1415" i="2" s="1"/>
  <c r="Q1272" i="2"/>
  <c r="Q1285" i="2"/>
  <c r="Q1284" i="2" s="1"/>
  <c r="AB1344" i="2"/>
  <c r="AB1416" i="2" s="1"/>
  <c r="J1418" i="2"/>
  <c r="Z1344" i="2"/>
  <c r="Z1416" i="2" s="1"/>
  <c r="N1418" i="2"/>
  <c r="AC1343" i="2"/>
  <c r="AC1415" i="2" s="1"/>
  <c r="I1418" i="2"/>
  <c r="P1418" i="2"/>
  <c r="AC1418" i="2"/>
  <c r="M1418" i="2"/>
  <c r="AC1344" i="2"/>
  <c r="AC1416" i="2" s="1"/>
  <c r="AB1343" i="2"/>
  <c r="AB1415" i="2" s="1"/>
  <c r="L1418" i="2"/>
  <c r="AB1309" i="2"/>
  <c r="Z1309" i="2"/>
  <c r="X1309" i="2"/>
  <c r="X1341" i="2" s="1"/>
  <c r="X1413" i="2" s="1"/>
  <c r="V1309" i="2"/>
  <c r="V1341" i="2" s="1"/>
  <c r="V1413" i="2" s="1"/>
  <c r="T1309" i="2"/>
  <c r="T1341" i="2" s="1"/>
  <c r="T1413" i="2" s="1"/>
  <c r="AC1309" i="2"/>
  <c r="AC1341" i="2" s="1"/>
  <c r="AA1309" i="2"/>
  <c r="Y1309" i="2"/>
  <c r="Y1341" i="2" s="1"/>
  <c r="Y1413" i="2" s="1"/>
  <c r="Y1418" i="2" s="1"/>
  <c r="W1309" i="2"/>
  <c r="W1341" i="2" s="1"/>
  <c r="W1413" i="2" s="1"/>
  <c r="W1418" i="2" s="1"/>
  <c r="U1309" i="2"/>
  <c r="U1341" i="2" s="1"/>
  <c r="U1413" i="2" s="1"/>
  <c r="U1418" i="2" s="1"/>
  <c r="S1309" i="2"/>
  <c r="S1341" i="2" s="1"/>
  <c r="S1413" i="2" s="1"/>
  <c r="S1418" i="2" s="1"/>
  <c r="Q1278" i="2"/>
  <c r="Q1302" i="2"/>
  <c r="Q1301" i="2" s="1"/>
  <c r="T1225" i="2"/>
  <c r="N1225" i="2"/>
  <c r="J1225" i="2"/>
  <c r="M1309" i="2"/>
  <c r="M1341" i="2" s="1"/>
  <c r="M1413" i="2" s="1"/>
  <c r="I1309" i="2"/>
  <c r="Q1087" i="2"/>
  <c r="AA1226" i="2"/>
  <c r="W1226" i="2"/>
  <c r="S1226" i="2"/>
  <c r="M1226" i="2"/>
  <c r="I1226" i="2"/>
  <c r="Z1225" i="2"/>
  <c r="V1225" i="2"/>
  <c r="P1225" i="2"/>
  <c r="L1225" i="2"/>
  <c r="AC1224" i="2"/>
  <c r="Y1224" i="2"/>
  <c r="U1224" i="2"/>
  <c r="O1224" i="2"/>
  <c r="K1224" i="2"/>
  <c r="N1309" i="2"/>
  <c r="N1341" i="2" s="1"/>
  <c r="N1413" i="2" s="1"/>
  <c r="J1309" i="2"/>
  <c r="J1341" i="2" s="1"/>
  <c r="J1413" i="2" s="1"/>
  <c r="Q1282" i="2"/>
  <c r="Q1312" i="2" s="1"/>
  <c r="Q1317" i="2"/>
  <c r="Q1320" i="2"/>
  <c r="Q1338" i="2" s="1"/>
  <c r="R1320" i="2"/>
  <c r="R1338" i="2" s="1"/>
  <c r="P1309" i="2"/>
  <c r="P1341" i="2" s="1"/>
  <c r="P1413" i="2" s="1"/>
  <c r="L1309" i="2"/>
  <c r="L1341" i="2" s="1"/>
  <c r="L1413" i="2" s="1"/>
  <c r="Q1321" i="2"/>
  <c r="Q1339" i="2" s="1"/>
  <c r="R1319" i="2"/>
  <c r="R1321" i="2"/>
  <c r="R1339" i="2" s="1"/>
  <c r="Q1337" i="2"/>
  <c r="R1324" i="2"/>
  <c r="R1323" i="2" s="1"/>
  <c r="AC1226" i="2"/>
  <c r="O1226" i="2"/>
  <c r="AB1225" i="2"/>
  <c r="AA1224" i="2"/>
  <c r="W1224" i="2"/>
  <c r="P1343" i="2"/>
  <c r="P1415" i="2" s="1"/>
  <c r="Q1281" i="2"/>
  <c r="R1302" i="2"/>
  <c r="R1301" i="2" s="1"/>
  <c r="Y1226" i="2"/>
  <c r="U1226" i="2"/>
  <c r="K1226" i="2"/>
  <c r="X1225" i="2"/>
  <c r="S1224" i="2"/>
  <c r="L1343" i="2"/>
  <c r="L1415" i="2" s="1"/>
  <c r="Z1226" i="2"/>
  <c r="V1226" i="2"/>
  <c r="O1225" i="2"/>
  <c r="K1225" i="2"/>
  <c r="AB1224" i="2"/>
  <c r="X1224" i="2"/>
  <c r="T1224" i="2"/>
  <c r="N1224" i="2"/>
  <c r="J1224" i="2"/>
  <c r="AB1226" i="2"/>
  <c r="X1226" i="2"/>
  <c r="T1226" i="2"/>
  <c r="M1225" i="2"/>
  <c r="I1225" i="2"/>
  <c r="Z1224" i="2"/>
  <c r="V1224" i="2"/>
  <c r="P1224" i="2"/>
  <c r="L1224" i="2"/>
  <c r="R1073" i="2"/>
  <c r="R1072" i="2" s="1"/>
  <c r="S1343" i="2"/>
  <c r="S1415" i="2" s="1"/>
  <c r="R1169" i="2"/>
  <c r="N1343" i="2"/>
  <c r="N1415" i="2" s="1"/>
  <c r="J1343" i="2"/>
  <c r="J1415" i="2" s="1"/>
  <c r="Q1082" i="2"/>
  <c r="Q1081" i="2" s="1"/>
  <c r="R1175" i="2"/>
  <c r="R1174" i="2" s="1"/>
  <c r="R1183" i="2"/>
  <c r="R1182" i="2" s="1"/>
  <c r="R1197" i="2"/>
  <c r="R1196" i="2" s="1"/>
  <c r="R1218" i="2"/>
  <c r="R1217" i="2" s="1"/>
  <c r="R1285" i="2"/>
  <c r="R1284" i="2" s="1"/>
  <c r="Q1063" i="2"/>
  <c r="R1098" i="2"/>
  <c r="R1097" i="2" s="1"/>
  <c r="R1106" i="2"/>
  <c r="R1105" i="2" s="1"/>
  <c r="Q1113" i="2"/>
  <c r="Q1112" i="2" s="1"/>
  <c r="Q1144" i="2"/>
  <c r="Q1143" i="2" s="1"/>
  <c r="Q1175" i="2"/>
  <c r="Q1174" i="2" s="1"/>
  <c r="Q1190" i="2"/>
  <c r="Q1189" i="2" s="1"/>
  <c r="Q1204" i="2"/>
  <c r="Q1203" i="2" s="1"/>
  <c r="Q1295" i="2"/>
  <c r="Q1294" i="2" s="1"/>
  <c r="Q1106" i="2"/>
  <c r="Q1105" i="2" s="1"/>
  <c r="R1113" i="2"/>
  <c r="R1112" i="2" s="1"/>
  <c r="Q1055" i="2"/>
  <c r="Q1120" i="2"/>
  <c r="Q1119" i="2" s="1"/>
  <c r="Q1183" i="2"/>
  <c r="Q1182" i="2" s="1"/>
  <c r="Q1197" i="2"/>
  <c r="Q1196" i="2" s="1"/>
  <c r="Q1218" i="2"/>
  <c r="Q1217" i="2" s="1"/>
  <c r="Q1098" i="2"/>
  <c r="Q1097" i="2" s="1"/>
  <c r="R1120" i="2"/>
  <c r="R1119" i="2" s="1"/>
  <c r="R1190" i="2"/>
  <c r="R1189" i="2" s="1"/>
  <c r="R1204" i="2"/>
  <c r="R1203" i="2" s="1"/>
  <c r="R1295" i="2"/>
  <c r="R1294" i="2" s="1"/>
  <c r="Q1244" i="2"/>
  <c r="Q1280" i="2"/>
  <c r="O1342" i="2"/>
  <c r="O1414" i="2" s="1"/>
  <c r="M1342" i="2"/>
  <c r="M1414" i="2" s="1"/>
  <c r="K1342" i="2"/>
  <c r="K1414" i="2" s="1"/>
  <c r="Q1091" i="2"/>
  <c r="P1271" i="2"/>
  <c r="Q1324" i="2"/>
  <c r="Q1323" i="2" s="1"/>
  <c r="O1343" i="2"/>
  <c r="O1415" i="2" s="1"/>
  <c r="M1343" i="2"/>
  <c r="M1415" i="2" s="1"/>
  <c r="K1343" i="2"/>
  <c r="K1415" i="2" s="1"/>
  <c r="X1342" i="2"/>
  <c r="X1414" i="2" s="1"/>
  <c r="P1342" i="2"/>
  <c r="P1414" i="2" s="1"/>
  <c r="N1342" i="2"/>
  <c r="N1414" i="2" s="1"/>
  <c r="L1342" i="2"/>
  <c r="L1414" i="2" s="1"/>
  <c r="J1342" i="2"/>
  <c r="J1414" i="2" s="1"/>
  <c r="R1276" i="2"/>
  <c r="R1309" i="2" s="1"/>
  <c r="R1336" i="2"/>
  <c r="Y1135" i="2"/>
  <c r="P1223" i="2"/>
  <c r="N1223" i="2"/>
  <c r="L1223" i="2"/>
  <c r="J1223" i="2"/>
  <c r="AB1223" i="2"/>
  <c r="Z1223" i="2"/>
  <c r="X1223" i="2"/>
  <c r="V1223" i="2"/>
  <c r="T1223" i="2"/>
  <c r="O1223" i="2"/>
  <c r="M1223" i="2"/>
  <c r="K1223" i="2"/>
  <c r="I1223" i="2"/>
  <c r="Q1137" i="2"/>
  <c r="Q1141" i="2"/>
  <c r="K1135" i="2"/>
  <c r="R1171" i="2"/>
  <c r="R1139" i="2"/>
  <c r="R1140" i="2"/>
  <c r="R1141" i="2"/>
  <c r="R1056" i="2"/>
  <c r="Y1223" i="2"/>
  <c r="U1223" i="2"/>
  <c r="P1226" i="2"/>
  <c r="N1226" i="2"/>
  <c r="L1226" i="2"/>
  <c r="J1226" i="2"/>
  <c r="AC1225" i="2"/>
  <c r="AA1225" i="2"/>
  <c r="Y1225" i="2"/>
  <c r="W1225" i="2"/>
  <c r="U1225" i="2"/>
  <c r="S1225" i="2"/>
  <c r="R1167" i="2"/>
  <c r="Y1238" i="2"/>
  <c r="Y1237" i="2" s="1"/>
  <c r="M1054" i="2"/>
  <c r="M1053" i="2" s="1"/>
  <c r="Q1139" i="2"/>
  <c r="Q1140" i="2"/>
  <c r="Q1052" i="2"/>
  <c r="Q1056" i="2"/>
  <c r="Q1057" i="2"/>
  <c r="Q1059" i="2"/>
  <c r="Q1060" i="2"/>
  <c r="Q1061" i="2"/>
  <c r="Q1171" i="2"/>
  <c r="Q1172" i="2"/>
  <c r="U1238" i="2"/>
  <c r="U1237" i="2" s="1"/>
  <c r="R1244" i="2"/>
  <c r="W1166" i="2"/>
  <c r="Q1170" i="2"/>
  <c r="X1344" i="2"/>
  <c r="X1416" i="2" s="1"/>
  <c r="V1344" i="2"/>
  <c r="V1416" i="2" s="1"/>
  <c r="T1344" i="2"/>
  <c r="T1416" i="2" s="1"/>
  <c r="P1344" i="2"/>
  <c r="P1416" i="2" s="1"/>
  <c r="N1344" i="2"/>
  <c r="N1416" i="2" s="1"/>
  <c r="L1344" i="2"/>
  <c r="L1416" i="2" s="1"/>
  <c r="J1344" i="2"/>
  <c r="J1416" i="2" s="1"/>
  <c r="Y1343" i="2"/>
  <c r="Y1415" i="2" s="1"/>
  <c r="W1343" i="2"/>
  <c r="W1415" i="2" s="1"/>
  <c r="U1343" i="2"/>
  <c r="U1415" i="2" s="1"/>
  <c r="L1271" i="2"/>
  <c r="Q1093" i="2"/>
  <c r="Q1094" i="2"/>
  <c r="Q1095" i="2"/>
  <c r="Y1344" i="2"/>
  <c r="Y1416" i="2" s="1"/>
  <c r="W1344" i="2"/>
  <c r="W1416" i="2" s="1"/>
  <c r="U1344" i="2"/>
  <c r="U1416" i="2" s="1"/>
  <c r="S1344" i="2"/>
  <c r="S1416" i="2" s="1"/>
  <c r="O1344" i="2"/>
  <c r="O1416" i="2" s="1"/>
  <c r="M1344" i="2"/>
  <c r="M1416" i="2" s="1"/>
  <c r="K1344" i="2"/>
  <c r="K1416" i="2" s="1"/>
  <c r="X1343" i="2"/>
  <c r="X1415" i="2" s="1"/>
  <c r="V1343" i="2"/>
  <c r="V1415" i="2" s="1"/>
  <c r="T1343" i="2"/>
  <c r="T1415" i="2" s="1"/>
  <c r="X1271" i="2"/>
  <c r="Q1092" i="2"/>
  <c r="O1089" i="2"/>
  <c r="O1088" i="2" s="1"/>
  <c r="Q1090" i="2"/>
  <c r="O1135" i="2"/>
  <c r="AC1135" i="2"/>
  <c r="AA1135" i="2"/>
  <c r="W1135" i="2"/>
  <c r="S1135" i="2"/>
  <c r="Y1166" i="2"/>
  <c r="U1166" i="2"/>
  <c r="S1166" i="2"/>
  <c r="W1238" i="2"/>
  <c r="W1237" i="2" s="1"/>
  <c r="S1238" i="2"/>
  <c r="S1237" i="2" s="1"/>
  <c r="T1271" i="2"/>
  <c r="Y1271" i="2"/>
  <c r="W1271" i="2"/>
  <c r="U1271" i="2"/>
  <c r="S1271" i="2"/>
  <c r="M1271" i="2"/>
  <c r="I1271" i="2"/>
  <c r="AB1271" i="2"/>
  <c r="R1280" i="2"/>
  <c r="R1363" i="2" s="1"/>
  <c r="R1281" i="2"/>
  <c r="R1282" i="2"/>
  <c r="AC1271" i="2"/>
  <c r="AA1271" i="2"/>
  <c r="Z1271" i="2"/>
  <c r="V1271" i="2"/>
  <c r="N1271" i="2"/>
  <c r="J1271" i="2"/>
  <c r="Z1238" i="2"/>
  <c r="Z1237" i="2" s="1"/>
  <c r="X1238" i="2"/>
  <c r="X1237" i="2" s="1"/>
  <c r="V1238" i="2"/>
  <c r="V1237" i="2" s="1"/>
  <c r="T1238" i="2"/>
  <c r="T1237" i="2" s="1"/>
  <c r="R1238" i="2"/>
  <c r="R1237" i="2" s="1"/>
  <c r="U1054" i="2"/>
  <c r="U1053" i="2" s="1"/>
  <c r="U1135" i="2"/>
  <c r="H1175" i="2"/>
  <c r="H1174" i="2" s="1"/>
  <c r="R1170" i="2"/>
  <c r="R1172" i="2"/>
  <c r="AC1223" i="2"/>
  <c r="AA1223" i="2"/>
  <c r="W1223" i="2"/>
  <c r="S1223" i="2"/>
  <c r="M1135" i="2"/>
  <c r="I1135" i="2"/>
  <c r="M1224" i="2"/>
  <c r="I1224" i="2"/>
  <c r="AC1054" i="2"/>
  <c r="AC1053" i="2" s="1"/>
  <c r="AA1054" i="2"/>
  <c r="AA1053" i="2" s="1"/>
  <c r="Y1054" i="2"/>
  <c r="Y1053" i="2" s="1"/>
  <c r="W1054" i="2"/>
  <c r="W1053" i="2" s="1"/>
  <c r="S1054" i="2"/>
  <c r="S1053" i="2" s="1"/>
  <c r="O1054" i="2"/>
  <c r="O1053" i="2" s="1"/>
  <c r="K1054" i="2"/>
  <c r="K1053" i="2" s="1"/>
  <c r="I1054" i="2"/>
  <c r="I1053" i="2" s="1"/>
  <c r="Q1058" i="2"/>
  <c r="R1052" i="2"/>
  <c r="AC1089" i="2"/>
  <c r="AC1088" i="2" s="1"/>
  <c r="AA1089" i="2"/>
  <c r="AA1088" i="2" s="1"/>
  <c r="Y1089" i="2"/>
  <c r="Y1088" i="2" s="1"/>
  <c r="W1089" i="2"/>
  <c r="W1088" i="2" s="1"/>
  <c r="U1089" i="2"/>
  <c r="U1088" i="2" s="1"/>
  <c r="S1089" i="2"/>
  <c r="S1088" i="2" s="1"/>
  <c r="P1089" i="2"/>
  <c r="P1088" i="2" s="1"/>
  <c r="R1144" i="2"/>
  <c r="R1143" i="2" s="1"/>
  <c r="Q1150" i="2"/>
  <c r="R1151" i="2"/>
  <c r="R1150" i="2" s="1"/>
  <c r="Z1166" i="2"/>
  <c r="X1166" i="2"/>
  <c r="V1166" i="2"/>
  <c r="T1166" i="2"/>
  <c r="R1059" i="2"/>
  <c r="R1060" i="2"/>
  <c r="R1061" i="2"/>
  <c r="R1082" i="2"/>
  <c r="R1081" i="2" s="1"/>
  <c r="M1089" i="2"/>
  <c r="M1088" i="2" s="1"/>
  <c r="K1089" i="2"/>
  <c r="K1088" i="2" s="1"/>
  <c r="I1089" i="2"/>
  <c r="I1088" i="2" s="1"/>
  <c r="AC1128" i="2"/>
  <c r="AA1128" i="2"/>
  <c r="Y1128" i="2"/>
  <c r="W1128" i="2"/>
  <c r="U1128" i="2"/>
  <c r="S1128" i="2"/>
  <c r="P1128" i="2"/>
  <c r="N1089" i="2"/>
  <c r="N1088" i="2" s="1"/>
  <c r="N1128" i="2"/>
  <c r="L1089" i="2"/>
  <c r="L1088" i="2" s="1"/>
  <c r="L1128" i="2"/>
  <c r="J1089" i="2"/>
  <c r="J1088" i="2" s="1"/>
  <c r="J1128" i="2"/>
  <c r="AB1131" i="2"/>
  <c r="Z1131" i="2"/>
  <c r="X1131" i="2"/>
  <c r="V1131" i="2"/>
  <c r="T1131" i="2"/>
  <c r="O1131" i="2"/>
  <c r="M1131" i="2"/>
  <c r="K1131" i="2"/>
  <c r="I1131" i="2"/>
  <c r="AC1130" i="2"/>
  <c r="AA1130" i="2"/>
  <c r="Y1130" i="2"/>
  <c r="W1130" i="2"/>
  <c r="U1130" i="2"/>
  <c r="S1130" i="2"/>
  <c r="P1130" i="2"/>
  <c r="N1130" i="2"/>
  <c r="L1130" i="2"/>
  <c r="J1130" i="2"/>
  <c r="AC1129" i="2"/>
  <c r="AA1129" i="2"/>
  <c r="Y1129" i="2"/>
  <c r="W1129" i="2"/>
  <c r="U1129" i="2"/>
  <c r="S1129" i="2"/>
  <c r="P1129" i="2"/>
  <c r="N1129" i="2"/>
  <c r="L1129" i="2"/>
  <c r="J1129" i="2"/>
  <c r="AB1089" i="2"/>
  <c r="AB1088" i="2" s="1"/>
  <c r="AB1128" i="2"/>
  <c r="Z1128" i="2"/>
  <c r="X1128" i="2"/>
  <c r="V1128" i="2"/>
  <c r="T1128" i="2"/>
  <c r="O1128" i="2"/>
  <c r="M1128" i="2"/>
  <c r="K1128" i="2"/>
  <c r="I1128" i="2"/>
  <c r="AC1131" i="2"/>
  <c r="AA1131" i="2"/>
  <c r="Y1131" i="2"/>
  <c r="W1131" i="2"/>
  <c r="U1131" i="2"/>
  <c r="S1131" i="2"/>
  <c r="P1131" i="2"/>
  <c r="N1131" i="2"/>
  <c r="L1131" i="2"/>
  <c r="J1131" i="2"/>
  <c r="AB1130" i="2"/>
  <c r="Z1130" i="2"/>
  <c r="X1130" i="2"/>
  <c r="V1130" i="2"/>
  <c r="T1130" i="2"/>
  <c r="O1130" i="2"/>
  <c r="M1130" i="2"/>
  <c r="K1130" i="2"/>
  <c r="I1130" i="2"/>
  <c r="AB1129" i="2"/>
  <c r="Z1129" i="2"/>
  <c r="X1129" i="2"/>
  <c r="V1129" i="2"/>
  <c r="T1129" i="2"/>
  <c r="O1129" i="2"/>
  <c r="M1129" i="2"/>
  <c r="K1129" i="2"/>
  <c r="I1129" i="2"/>
  <c r="AB1135" i="2"/>
  <c r="Z1135" i="2"/>
  <c r="X1135" i="2"/>
  <c r="V1135" i="2"/>
  <c r="T1135" i="2"/>
  <c r="P1135" i="2"/>
  <c r="N1135" i="2"/>
  <c r="L1135" i="2"/>
  <c r="J1135" i="2"/>
  <c r="R1090" i="2"/>
  <c r="R1091" i="2"/>
  <c r="R1093" i="2"/>
  <c r="R1094" i="2"/>
  <c r="R1095" i="2"/>
  <c r="R1087" i="2"/>
  <c r="R1064" i="2"/>
  <c r="R1063" i="2" s="1"/>
  <c r="Z1089" i="2"/>
  <c r="Z1088" i="2" s="1"/>
  <c r="X1089" i="2"/>
  <c r="X1088" i="2" s="1"/>
  <c r="V1089" i="2"/>
  <c r="V1088" i="2" s="1"/>
  <c r="T1089" i="2"/>
  <c r="T1088" i="2" s="1"/>
  <c r="R1055" i="2"/>
  <c r="R1057" i="2"/>
  <c r="AB1054" i="2"/>
  <c r="AB1053" i="2" s="1"/>
  <c r="Z1054" i="2"/>
  <c r="Z1053" i="2" s="1"/>
  <c r="X1054" i="2"/>
  <c r="X1053" i="2" s="1"/>
  <c r="V1054" i="2"/>
  <c r="V1053" i="2" s="1"/>
  <c r="T1054" i="2"/>
  <c r="T1053" i="2" s="1"/>
  <c r="P1054" i="2"/>
  <c r="P1053" i="2" s="1"/>
  <c r="N1054" i="2"/>
  <c r="N1053" i="2" s="1"/>
  <c r="L1054" i="2"/>
  <c r="L1053" i="2" s="1"/>
  <c r="J1054" i="2"/>
  <c r="J1053" i="2" s="1"/>
  <c r="H1043" i="2"/>
  <c r="G1043" i="2"/>
  <c r="I1042" i="2"/>
  <c r="I1041" i="2" s="1"/>
  <c r="J1042" i="2"/>
  <c r="J1041" i="2" s="1"/>
  <c r="K1042" i="2"/>
  <c r="K1041" i="2" s="1"/>
  <c r="L1042" i="2"/>
  <c r="L1041" i="2" s="1"/>
  <c r="M1042" i="2"/>
  <c r="M1041" i="2" s="1"/>
  <c r="N1042" i="2"/>
  <c r="N1041" i="2" s="1"/>
  <c r="O1042" i="2"/>
  <c r="O1041" i="2" s="1"/>
  <c r="P1042" i="2"/>
  <c r="P1041" i="2" s="1"/>
  <c r="S1042" i="2"/>
  <c r="S1041" i="2" s="1"/>
  <c r="T1042" i="2"/>
  <c r="T1041" i="2" s="1"/>
  <c r="U1042" i="2"/>
  <c r="U1041" i="2" s="1"/>
  <c r="V1042" i="2"/>
  <c r="V1041" i="2" s="1"/>
  <c r="W1042" i="2"/>
  <c r="W1041" i="2" s="1"/>
  <c r="X1042" i="2"/>
  <c r="X1041" i="2" s="1"/>
  <c r="Y1042" i="2"/>
  <c r="Y1041" i="2" s="1"/>
  <c r="Z1042" i="2"/>
  <c r="Z1041" i="2" s="1"/>
  <c r="AA1042" i="2"/>
  <c r="AA1041" i="2" s="1"/>
  <c r="AB1042" i="2"/>
  <c r="AB1041" i="2" s="1"/>
  <c r="AC1042" i="2"/>
  <c r="AC1041" i="2" s="1"/>
  <c r="G1040" i="2"/>
  <c r="R1045" i="2"/>
  <c r="Q1045" i="2"/>
  <c r="R1044" i="2"/>
  <c r="Q1044" i="2"/>
  <c r="R1043" i="2"/>
  <c r="Q1043" i="2"/>
  <c r="R1040" i="2"/>
  <c r="Q1040" i="2"/>
  <c r="H1040" i="2"/>
  <c r="R1039" i="2"/>
  <c r="Q1039" i="2"/>
  <c r="R1038" i="2"/>
  <c r="Q1038" i="2"/>
  <c r="R1037" i="2"/>
  <c r="Q1037" i="2"/>
  <c r="R1036" i="2"/>
  <c r="Q1036" i="2"/>
  <c r="I1035" i="2"/>
  <c r="I1034" i="2" s="1"/>
  <c r="J1035" i="2"/>
  <c r="J1034" i="2" s="1"/>
  <c r="K1035" i="2"/>
  <c r="K1034" i="2" s="1"/>
  <c r="L1035" i="2"/>
  <c r="L1034" i="2" s="1"/>
  <c r="M1035" i="2"/>
  <c r="M1034" i="2" s="1"/>
  <c r="N1035" i="2"/>
  <c r="N1034" i="2" s="1"/>
  <c r="O1035" i="2"/>
  <c r="O1034" i="2" s="1"/>
  <c r="P1035" i="2"/>
  <c r="P1034" i="2" s="1"/>
  <c r="S1034" i="2"/>
  <c r="T1035" i="2"/>
  <c r="T1034" i="2" s="1"/>
  <c r="U1035" i="2"/>
  <c r="U1034" i="2" s="1"/>
  <c r="V1035" i="2"/>
  <c r="V1034" i="2" s="1"/>
  <c r="W1035" i="2"/>
  <c r="W1034" i="2" s="1"/>
  <c r="X1035" i="2"/>
  <c r="X1034" i="2" s="1"/>
  <c r="Y1035" i="2"/>
  <c r="Y1034" i="2" s="1"/>
  <c r="Z1035" i="2"/>
  <c r="Z1034" i="2" s="1"/>
  <c r="AA1035" i="2"/>
  <c r="AA1034" i="2" s="1"/>
  <c r="AB1035" i="2"/>
  <c r="AB1034" i="2" s="1"/>
  <c r="AC1035" i="2"/>
  <c r="AC1034" i="2" s="1"/>
  <c r="R1033" i="2"/>
  <c r="Q1033" i="2"/>
  <c r="R1032" i="2"/>
  <c r="Q1032" i="2"/>
  <c r="R1031" i="2"/>
  <c r="Q1031" i="2"/>
  <c r="R1030" i="2"/>
  <c r="Q1030" i="2"/>
  <c r="R1029" i="2"/>
  <c r="R1014" i="2" s="1"/>
  <c r="Q1029" i="2"/>
  <c r="I1028" i="2"/>
  <c r="I1027" i="2" s="1"/>
  <c r="J1028" i="2"/>
  <c r="J1027" i="2" s="1"/>
  <c r="K1028" i="2"/>
  <c r="K1027" i="2" s="1"/>
  <c r="L1028" i="2"/>
  <c r="L1027" i="2" s="1"/>
  <c r="M1028" i="2"/>
  <c r="M1027" i="2" s="1"/>
  <c r="N1028" i="2"/>
  <c r="N1027" i="2" s="1"/>
  <c r="O1028" i="2"/>
  <c r="O1027" i="2" s="1"/>
  <c r="P1028" i="2"/>
  <c r="P1027" i="2" s="1"/>
  <c r="S1028" i="2"/>
  <c r="S1027" i="2" s="1"/>
  <c r="T1028" i="2"/>
  <c r="T1027" i="2" s="1"/>
  <c r="U1028" i="2"/>
  <c r="U1027" i="2" s="1"/>
  <c r="V1028" i="2"/>
  <c r="V1027" i="2" s="1"/>
  <c r="W1028" i="2"/>
  <c r="W1027" i="2" s="1"/>
  <c r="X1028" i="2"/>
  <c r="X1027" i="2" s="1"/>
  <c r="Y1028" i="2"/>
  <c r="Y1027" i="2" s="1"/>
  <c r="Z1028" i="2"/>
  <c r="Z1027" i="2" s="1"/>
  <c r="AA1028" i="2"/>
  <c r="AA1027" i="2" s="1"/>
  <c r="AB1028" i="2"/>
  <c r="AB1027" i="2" s="1"/>
  <c r="AC1028" i="2"/>
  <c r="AC1027" i="2" s="1"/>
  <c r="R1026" i="2"/>
  <c r="R1025" i="2"/>
  <c r="Q1025" i="2"/>
  <c r="R1024" i="2"/>
  <c r="Q1024" i="2"/>
  <c r="R1023" i="2"/>
  <c r="Q1023" i="2"/>
  <c r="R1022" i="2"/>
  <c r="R1013" i="2" s="1"/>
  <c r="Q1022" i="2"/>
  <c r="Q1013" i="2" s="1"/>
  <c r="I1021" i="2"/>
  <c r="I1020" i="2" s="1"/>
  <c r="J1021" i="2"/>
  <c r="J1020" i="2" s="1"/>
  <c r="K1021" i="2"/>
  <c r="L1021" i="2"/>
  <c r="L1020" i="2" s="1"/>
  <c r="M1021" i="2"/>
  <c r="M1020" i="2" s="1"/>
  <c r="N1021" i="2"/>
  <c r="N1020" i="2" s="1"/>
  <c r="P1021" i="2"/>
  <c r="P1020" i="2" s="1"/>
  <c r="S1021" i="2"/>
  <c r="S1020" i="2" s="1"/>
  <c r="T1021" i="2"/>
  <c r="T1020" i="2" s="1"/>
  <c r="U1021" i="2"/>
  <c r="U1020" i="2" s="1"/>
  <c r="V1021" i="2"/>
  <c r="V1020" i="2" s="1"/>
  <c r="W1021" i="2"/>
  <c r="W1020" i="2" s="1"/>
  <c r="X1021" i="2"/>
  <c r="X1020" i="2" s="1"/>
  <c r="Y1021" i="2"/>
  <c r="Y1020" i="2" s="1"/>
  <c r="Z1021" i="2"/>
  <c r="Z1020" i="2" s="1"/>
  <c r="AA1021" i="2"/>
  <c r="AA1020" i="2" s="1"/>
  <c r="AB1021" i="2"/>
  <c r="AB1020" i="2" s="1"/>
  <c r="AC1021" i="2"/>
  <c r="AC1020" i="2" s="1"/>
  <c r="K1020" i="2"/>
  <c r="R1019" i="2"/>
  <c r="I1017" i="2"/>
  <c r="J1017" i="2"/>
  <c r="K1017" i="2"/>
  <c r="L1017" i="2"/>
  <c r="M1017" i="2"/>
  <c r="N1017" i="2"/>
  <c r="P1017" i="2"/>
  <c r="S1017" i="2"/>
  <c r="T1017" i="2"/>
  <c r="U1017" i="2"/>
  <c r="V1017" i="2"/>
  <c r="W1017" i="2"/>
  <c r="X1017" i="2"/>
  <c r="Y1017" i="2"/>
  <c r="Z1017" i="2"/>
  <c r="AA1017" i="2"/>
  <c r="AB1017" i="2"/>
  <c r="AC1017" i="2"/>
  <c r="I1018" i="2"/>
  <c r="J1018" i="2"/>
  <c r="K1018" i="2"/>
  <c r="L1018" i="2"/>
  <c r="M1018" i="2"/>
  <c r="N1018" i="2"/>
  <c r="O1018" i="2"/>
  <c r="P1018" i="2"/>
  <c r="S1018" i="2"/>
  <c r="T1018" i="2"/>
  <c r="U1018" i="2"/>
  <c r="V1018" i="2"/>
  <c r="W1018" i="2"/>
  <c r="X1018" i="2"/>
  <c r="Y1018" i="2"/>
  <c r="Z1018" i="2"/>
  <c r="AA1018" i="2"/>
  <c r="AB1018" i="2"/>
  <c r="AC1018" i="2"/>
  <c r="I1016" i="2"/>
  <c r="J1016" i="2"/>
  <c r="K1016" i="2"/>
  <c r="L1016" i="2"/>
  <c r="M1016" i="2"/>
  <c r="N1016" i="2"/>
  <c r="O1016" i="2"/>
  <c r="P1016" i="2"/>
  <c r="S1016" i="2"/>
  <c r="T1016" i="2"/>
  <c r="U1016" i="2"/>
  <c r="V1016" i="2"/>
  <c r="W1016" i="2"/>
  <c r="X1016" i="2"/>
  <c r="Y1016" i="2"/>
  <c r="Z1016" i="2"/>
  <c r="AA1016" i="2"/>
  <c r="AB1016" i="2"/>
  <c r="AC1016" i="2"/>
  <c r="I1015" i="2"/>
  <c r="J1015" i="2"/>
  <c r="K1015" i="2"/>
  <c r="L1015" i="2"/>
  <c r="M1015" i="2"/>
  <c r="N1015" i="2"/>
  <c r="O1015" i="2"/>
  <c r="P1015" i="2"/>
  <c r="S1015" i="2"/>
  <c r="T1015" i="2"/>
  <c r="U1015" i="2"/>
  <c r="V1015" i="2"/>
  <c r="W1015" i="2"/>
  <c r="X1015" i="2"/>
  <c r="Y1015" i="2"/>
  <c r="Z1015" i="2"/>
  <c r="AA1015" i="2"/>
  <c r="AB1015" i="2"/>
  <c r="AC1015" i="2"/>
  <c r="I1013" i="2"/>
  <c r="J1013" i="2"/>
  <c r="K1013" i="2"/>
  <c r="L1013" i="2"/>
  <c r="M1013" i="2"/>
  <c r="N1013" i="2"/>
  <c r="O1013" i="2"/>
  <c r="P1013" i="2"/>
  <c r="S1013" i="2"/>
  <c r="T1013" i="2"/>
  <c r="U1013" i="2"/>
  <c r="V1013" i="2"/>
  <c r="W1013" i="2"/>
  <c r="X1013" i="2"/>
  <c r="Y1013" i="2"/>
  <c r="Z1013" i="2"/>
  <c r="AA1013" i="2"/>
  <c r="AB1013" i="2"/>
  <c r="AC1013" i="2"/>
  <c r="I1014" i="2"/>
  <c r="J1014" i="2"/>
  <c r="K1014" i="2"/>
  <c r="L1014" i="2"/>
  <c r="M1014" i="2"/>
  <c r="N1014" i="2"/>
  <c r="O1014" i="2"/>
  <c r="P1014" i="2"/>
  <c r="S1014" i="2"/>
  <c r="T1014" i="2"/>
  <c r="U1014" i="2"/>
  <c r="V1014" i="2"/>
  <c r="W1014" i="2"/>
  <c r="X1014" i="2"/>
  <c r="Y1014" i="2"/>
  <c r="Z1014" i="2"/>
  <c r="AA1014" i="2"/>
  <c r="AB1014" i="2"/>
  <c r="AC1014" i="2"/>
  <c r="R995" i="2"/>
  <c r="Q995" i="2"/>
  <c r="R994" i="2"/>
  <c r="Q994" i="2"/>
  <c r="R993" i="2"/>
  <c r="Q993" i="2"/>
  <c r="R992" i="2"/>
  <c r="R967" i="2" s="1"/>
  <c r="Q992" i="2"/>
  <c r="Q967" i="2" s="1"/>
  <c r="H992" i="2"/>
  <c r="H967" i="2" s="1"/>
  <c r="H993" i="2"/>
  <c r="H994" i="2"/>
  <c r="H995" i="2"/>
  <c r="I991" i="2"/>
  <c r="I990" i="2" s="1"/>
  <c r="J991" i="2"/>
  <c r="J990" i="2" s="1"/>
  <c r="K991" i="2"/>
  <c r="K990" i="2" s="1"/>
  <c r="L991" i="2"/>
  <c r="L990" i="2" s="1"/>
  <c r="M991" i="2"/>
  <c r="M990" i="2" s="1"/>
  <c r="N991" i="2"/>
  <c r="N990" i="2" s="1"/>
  <c r="O991" i="2"/>
  <c r="O990" i="2" s="1"/>
  <c r="P991" i="2"/>
  <c r="P990" i="2" s="1"/>
  <c r="S991" i="2"/>
  <c r="S990" i="2" s="1"/>
  <c r="T991" i="2"/>
  <c r="T990" i="2" s="1"/>
  <c r="U991" i="2"/>
  <c r="U990" i="2" s="1"/>
  <c r="V991" i="2"/>
  <c r="V990" i="2" s="1"/>
  <c r="W991" i="2"/>
  <c r="W990" i="2" s="1"/>
  <c r="X991" i="2"/>
  <c r="X990" i="2" s="1"/>
  <c r="Y991" i="2"/>
  <c r="Y990" i="2" s="1"/>
  <c r="Z991" i="2"/>
  <c r="Z990" i="2" s="1"/>
  <c r="AA991" i="2"/>
  <c r="AA990" i="2" s="1"/>
  <c r="AB991" i="2"/>
  <c r="AB990" i="2" s="1"/>
  <c r="AC991" i="2"/>
  <c r="AC990" i="2" s="1"/>
  <c r="R989" i="2"/>
  <c r="H989" i="2"/>
  <c r="Q966" i="2"/>
  <c r="R988" i="2"/>
  <c r="Q988" i="2"/>
  <c r="R987" i="2"/>
  <c r="Q987" i="2"/>
  <c r="R986" i="2"/>
  <c r="Q986" i="2"/>
  <c r="R985" i="2"/>
  <c r="R966" i="2" s="1"/>
  <c r="I984" i="2"/>
  <c r="I983" i="2" s="1"/>
  <c r="J984" i="2"/>
  <c r="J983" i="2" s="1"/>
  <c r="K984" i="2"/>
  <c r="K983" i="2" s="1"/>
  <c r="L984" i="2"/>
  <c r="L983" i="2" s="1"/>
  <c r="M984" i="2"/>
  <c r="M983" i="2" s="1"/>
  <c r="N984" i="2"/>
  <c r="N983" i="2" s="1"/>
  <c r="O984" i="2"/>
  <c r="O983" i="2" s="1"/>
  <c r="P984" i="2"/>
  <c r="P983" i="2" s="1"/>
  <c r="S984" i="2"/>
  <c r="S983" i="2" s="1"/>
  <c r="T984" i="2"/>
  <c r="T983" i="2" s="1"/>
  <c r="U984" i="2"/>
  <c r="U983" i="2" s="1"/>
  <c r="V984" i="2"/>
  <c r="V983" i="2" s="1"/>
  <c r="W984" i="2"/>
  <c r="W983" i="2" s="1"/>
  <c r="X984" i="2"/>
  <c r="X983" i="2" s="1"/>
  <c r="Y984" i="2"/>
  <c r="Y983" i="2" s="1"/>
  <c r="Z984" i="2"/>
  <c r="Z983" i="2" s="1"/>
  <c r="AA984" i="2"/>
  <c r="AA983" i="2" s="1"/>
  <c r="AB984" i="2"/>
  <c r="AB983" i="2" s="1"/>
  <c r="AC984" i="2"/>
  <c r="AC983" i="2" s="1"/>
  <c r="R982" i="2"/>
  <c r="R981" i="2"/>
  <c r="Q981" i="2"/>
  <c r="R980" i="2"/>
  <c r="Q980" i="2"/>
  <c r="R979" i="2"/>
  <c r="Q979" i="2"/>
  <c r="R978" i="2"/>
  <c r="R965" i="2" s="1"/>
  <c r="Q965" i="2"/>
  <c r="R977" i="2"/>
  <c r="R964" i="2" s="1"/>
  <c r="Q977" i="2"/>
  <c r="Q964" i="2" s="1"/>
  <c r="R976" i="2"/>
  <c r="R963" i="2" s="1"/>
  <c r="Q976" i="2"/>
  <c r="Q963" i="2" s="1"/>
  <c r="I975" i="2"/>
  <c r="I974" i="2" s="1"/>
  <c r="J975" i="2"/>
  <c r="J974" i="2" s="1"/>
  <c r="K975" i="2"/>
  <c r="K974" i="2" s="1"/>
  <c r="L975" i="2"/>
  <c r="L974" i="2" s="1"/>
  <c r="M975" i="2"/>
  <c r="M974" i="2" s="1"/>
  <c r="N975" i="2"/>
  <c r="N974" i="2" s="1"/>
  <c r="O975" i="2"/>
  <c r="O974" i="2" s="1"/>
  <c r="P975" i="2"/>
  <c r="P974" i="2" s="1"/>
  <c r="S975" i="2"/>
  <c r="S974" i="2" s="1"/>
  <c r="T975" i="2"/>
  <c r="T974" i="2" s="1"/>
  <c r="U975" i="2"/>
  <c r="U974" i="2" s="1"/>
  <c r="V975" i="2"/>
  <c r="V974" i="2" s="1"/>
  <c r="W975" i="2"/>
  <c r="W974" i="2" s="1"/>
  <c r="X975" i="2"/>
  <c r="X974" i="2" s="1"/>
  <c r="Y975" i="2"/>
  <c r="Y974" i="2" s="1"/>
  <c r="Z975" i="2"/>
  <c r="Z974" i="2" s="1"/>
  <c r="AA975" i="2"/>
  <c r="AA974" i="2" s="1"/>
  <c r="AB975" i="2"/>
  <c r="AB974" i="2" s="1"/>
  <c r="AC975" i="2"/>
  <c r="AC974" i="2" s="1"/>
  <c r="R973" i="2"/>
  <c r="I970" i="2"/>
  <c r="J970" i="2"/>
  <c r="K970" i="2"/>
  <c r="L970" i="2"/>
  <c r="M970" i="2"/>
  <c r="N970" i="2"/>
  <c r="O970" i="2"/>
  <c r="P970" i="2"/>
  <c r="S970" i="2"/>
  <c r="T970" i="2"/>
  <c r="U970" i="2"/>
  <c r="V970" i="2"/>
  <c r="W970" i="2"/>
  <c r="X970" i="2"/>
  <c r="Y970" i="2"/>
  <c r="Z970" i="2"/>
  <c r="AA970" i="2"/>
  <c r="AB970" i="2"/>
  <c r="AC970" i="2"/>
  <c r="I971" i="2"/>
  <c r="J971" i="2"/>
  <c r="K971" i="2"/>
  <c r="L971" i="2"/>
  <c r="M971" i="2"/>
  <c r="N971" i="2"/>
  <c r="O971" i="2"/>
  <c r="P971" i="2"/>
  <c r="S971" i="2"/>
  <c r="T971" i="2"/>
  <c r="U971" i="2"/>
  <c r="V971" i="2"/>
  <c r="W971" i="2"/>
  <c r="X971" i="2"/>
  <c r="Y971" i="2"/>
  <c r="Z971" i="2"/>
  <c r="AA971" i="2"/>
  <c r="AB971" i="2"/>
  <c r="AC971" i="2"/>
  <c r="I972" i="2"/>
  <c r="J972" i="2"/>
  <c r="K972" i="2"/>
  <c r="L972" i="2"/>
  <c r="M972" i="2"/>
  <c r="N972" i="2"/>
  <c r="O972" i="2"/>
  <c r="P972" i="2"/>
  <c r="S972" i="2"/>
  <c r="T972" i="2"/>
  <c r="U972" i="2"/>
  <c r="V972" i="2"/>
  <c r="W972" i="2"/>
  <c r="X972" i="2"/>
  <c r="Y972" i="2"/>
  <c r="Z972" i="2"/>
  <c r="AA972" i="2"/>
  <c r="AB972" i="2"/>
  <c r="AC972" i="2"/>
  <c r="I967" i="2"/>
  <c r="J967" i="2"/>
  <c r="K967" i="2"/>
  <c r="L967" i="2"/>
  <c r="M967" i="2"/>
  <c r="N967" i="2"/>
  <c r="O967" i="2"/>
  <c r="P967" i="2"/>
  <c r="S967" i="2"/>
  <c r="T967" i="2"/>
  <c r="U967" i="2"/>
  <c r="V967" i="2"/>
  <c r="W967" i="2"/>
  <c r="X967" i="2"/>
  <c r="Z967" i="2"/>
  <c r="AB967" i="2"/>
  <c r="AC967" i="2"/>
  <c r="D967" i="2"/>
  <c r="E967" i="2"/>
  <c r="C967" i="2"/>
  <c r="I966" i="2"/>
  <c r="I1411" i="2" s="1"/>
  <c r="J966" i="2"/>
  <c r="J1411" i="2" s="1"/>
  <c r="K966" i="2"/>
  <c r="K1411" i="2" s="1"/>
  <c r="L966" i="2"/>
  <c r="L1411" i="2" s="1"/>
  <c r="M966" i="2"/>
  <c r="M1411" i="2" s="1"/>
  <c r="N966" i="2"/>
  <c r="N1411" i="2" s="1"/>
  <c r="O966" i="2"/>
  <c r="O1411" i="2" s="1"/>
  <c r="P966" i="2"/>
  <c r="P1411" i="2" s="1"/>
  <c r="S966" i="2"/>
  <c r="S1411" i="2" s="1"/>
  <c r="T966" i="2"/>
  <c r="T1411" i="2" s="1"/>
  <c r="U966" i="2"/>
  <c r="U1411" i="2" s="1"/>
  <c r="V966" i="2"/>
  <c r="V1411" i="2" s="1"/>
  <c r="W966" i="2"/>
  <c r="W1411" i="2" s="1"/>
  <c r="X966" i="2"/>
  <c r="X1411" i="2" s="1"/>
  <c r="Y966" i="2"/>
  <c r="Y1411" i="2" s="1"/>
  <c r="Z966" i="2"/>
  <c r="Z1411" i="2" s="1"/>
  <c r="AA966" i="2"/>
  <c r="AA1411" i="2" s="1"/>
  <c r="AB966" i="2"/>
  <c r="AB1411" i="2" s="1"/>
  <c r="AC966" i="2"/>
  <c r="AC1411" i="2" s="1"/>
  <c r="D966" i="2"/>
  <c r="E966" i="2"/>
  <c r="F966" i="2"/>
  <c r="C966" i="2"/>
  <c r="C964" i="2"/>
  <c r="D964" i="2"/>
  <c r="E964" i="2"/>
  <c r="F964" i="2"/>
  <c r="I964" i="2"/>
  <c r="J964" i="2"/>
  <c r="K964" i="2"/>
  <c r="L964" i="2"/>
  <c r="M964" i="2"/>
  <c r="N964" i="2"/>
  <c r="O964" i="2"/>
  <c r="P964" i="2"/>
  <c r="S964" i="2"/>
  <c r="T964" i="2"/>
  <c r="U964" i="2"/>
  <c r="V964" i="2"/>
  <c r="W964" i="2"/>
  <c r="X964" i="2"/>
  <c r="Y964" i="2"/>
  <c r="Z964" i="2"/>
  <c r="AA964" i="2"/>
  <c r="AB964" i="2"/>
  <c r="AC964" i="2"/>
  <c r="C965" i="2"/>
  <c r="D965" i="2"/>
  <c r="E965" i="2"/>
  <c r="F965" i="2"/>
  <c r="I965" i="2"/>
  <c r="J965" i="2"/>
  <c r="K965" i="2"/>
  <c r="L965" i="2"/>
  <c r="M965" i="2"/>
  <c r="N965" i="2"/>
  <c r="O965" i="2"/>
  <c r="P965" i="2"/>
  <c r="S965" i="2"/>
  <c r="T965" i="2"/>
  <c r="U965" i="2"/>
  <c r="V965" i="2"/>
  <c r="W965" i="2"/>
  <c r="X965" i="2"/>
  <c r="Y965" i="2"/>
  <c r="Z965" i="2"/>
  <c r="AA965" i="2"/>
  <c r="AB965" i="2"/>
  <c r="AC965" i="2"/>
  <c r="I963" i="2"/>
  <c r="J963" i="2"/>
  <c r="K963" i="2"/>
  <c r="L963" i="2"/>
  <c r="M963" i="2"/>
  <c r="N963" i="2"/>
  <c r="O963" i="2"/>
  <c r="P963" i="2"/>
  <c r="S963" i="2"/>
  <c r="T963" i="2"/>
  <c r="U963" i="2"/>
  <c r="V963" i="2"/>
  <c r="W963" i="2"/>
  <c r="X963" i="2"/>
  <c r="Y963" i="2"/>
  <c r="Z963" i="2"/>
  <c r="AA963" i="2"/>
  <c r="AB963" i="2"/>
  <c r="AC963" i="2"/>
  <c r="I960" i="2"/>
  <c r="J960" i="2"/>
  <c r="K960" i="2"/>
  <c r="L960" i="2"/>
  <c r="M960" i="2"/>
  <c r="N960" i="2"/>
  <c r="O960" i="2"/>
  <c r="P960" i="2"/>
  <c r="R946" i="2"/>
  <c r="Q946" i="2"/>
  <c r="R945" i="2"/>
  <c r="Q945" i="2"/>
  <c r="R944" i="2"/>
  <c r="Q944" i="2"/>
  <c r="R943" i="2"/>
  <c r="Q943" i="2"/>
  <c r="R942" i="2"/>
  <c r="Q942" i="2"/>
  <c r="I941" i="2"/>
  <c r="I940" i="2" s="1"/>
  <c r="J941" i="2"/>
  <c r="J940" i="2" s="1"/>
  <c r="K941" i="2"/>
  <c r="K940" i="2" s="1"/>
  <c r="L941" i="2"/>
  <c r="L940" i="2" s="1"/>
  <c r="M941" i="2"/>
  <c r="M940" i="2" s="1"/>
  <c r="N941" i="2"/>
  <c r="N940" i="2" s="1"/>
  <c r="O941" i="2"/>
  <c r="O940" i="2" s="1"/>
  <c r="P941" i="2"/>
  <c r="P940" i="2" s="1"/>
  <c r="S941" i="2"/>
  <c r="S940" i="2" s="1"/>
  <c r="T941" i="2"/>
  <c r="T940" i="2" s="1"/>
  <c r="U941" i="2"/>
  <c r="U940" i="2" s="1"/>
  <c r="V941" i="2"/>
  <c r="V940" i="2" s="1"/>
  <c r="W941" i="2"/>
  <c r="W940" i="2" s="1"/>
  <c r="X941" i="2"/>
  <c r="X940" i="2" s="1"/>
  <c r="Y941" i="2"/>
  <c r="Y940" i="2" s="1"/>
  <c r="Z941" i="2"/>
  <c r="Z940" i="2" s="1"/>
  <c r="AA941" i="2"/>
  <c r="AA940" i="2" s="1"/>
  <c r="AB941" i="2"/>
  <c r="AB940" i="2" s="1"/>
  <c r="AC941" i="2"/>
  <c r="AC940" i="2" s="1"/>
  <c r="R939" i="2"/>
  <c r="Q939" i="2"/>
  <c r="R938" i="2"/>
  <c r="Q938" i="2"/>
  <c r="R937" i="2"/>
  <c r="Q937" i="2"/>
  <c r="R936" i="2"/>
  <c r="Q936" i="2"/>
  <c r="R935" i="2"/>
  <c r="Q935" i="2"/>
  <c r="I934" i="2"/>
  <c r="I933" i="2" s="1"/>
  <c r="J934" i="2"/>
  <c r="J933" i="2" s="1"/>
  <c r="K934" i="2"/>
  <c r="K933" i="2" s="1"/>
  <c r="L934" i="2"/>
  <c r="L933" i="2" s="1"/>
  <c r="M934" i="2"/>
  <c r="M933" i="2" s="1"/>
  <c r="N934" i="2"/>
  <c r="N933" i="2" s="1"/>
  <c r="O934" i="2"/>
  <c r="O933" i="2" s="1"/>
  <c r="P934" i="2"/>
  <c r="P933" i="2" s="1"/>
  <c r="S934" i="2"/>
  <c r="S933" i="2" s="1"/>
  <c r="T934" i="2"/>
  <c r="T933" i="2" s="1"/>
  <c r="U934" i="2"/>
  <c r="U933" i="2" s="1"/>
  <c r="V934" i="2"/>
  <c r="V933" i="2" s="1"/>
  <c r="W934" i="2"/>
  <c r="W933" i="2" s="1"/>
  <c r="X934" i="2"/>
  <c r="X933" i="2" s="1"/>
  <c r="Y934" i="2"/>
  <c r="Y933" i="2" s="1"/>
  <c r="Z934" i="2"/>
  <c r="Z933" i="2" s="1"/>
  <c r="AA934" i="2"/>
  <c r="AA933" i="2" s="1"/>
  <c r="AB934" i="2"/>
  <c r="AB933" i="2" s="1"/>
  <c r="AC934" i="2"/>
  <c r="AC933" i="2" s="1"/>
  <c r="R932" i="2"/>
  <c r="Q932" i="2"/>
  <c r="R1411" i="2" l="1"/>
  <c r="Q1368" i="2"/>
  <c r="U1368" i="2"/>
  <c r="Z1368" i="2"/>
  <c r="T1368" i="2"/>
  <c r="Y1368" i="2"/>
  <c r="S1368" i="2"/>
  <c r="R1368" i="2"/>
  <c r="X1368" i="2"/>
  <c r="W1368" i="2"/>
  <c r="AB1368" i="2"/>
  <c r="V1368" i="2"/>
  <c r="AA1368" i="2"/>
  <c r="AC1368" i="2"/>
  <c r="AB1408" i="2"/>
  <c r="Z1408" i="2"/>
  <c r="X1408" i="2"/>
  <c r="V1408" i="2"/>
  <c r="T1408" i="2"/>
  <c r="T1418" i="2"/>
  <c r="X1418" i="2"/>
  <c r="T1419" i="2"/>
  <c r="AB1419" i="2"/>
  <c r="U1419" i="2"/>
  <c r="Y1419" i="2"/>
  <c r="AA1408" i="2"/>
  <c r="Y1408" i="2"/>
  <c r="W1408" i="2"/>
  <c r="U1408" i="2"/>
  <c r="S1408" i="2"/>
  <c r="X1419" i="2"/>
  <c r="W1419" i="2"/>
  <c r="V1418" i="2"/>
  <c r="V1419" i="2"/>
  <c r="Z1419" i="2"/>
  <c r="S1419" i="2"/>
  <c r="Q1223" i="2"/>
  <c r="Q1310" i="2"/>
  <c r="Q1342" i="2" s="1"/>
  <c r="Q1414" i="2" s="1"/>
  <c r="Q1419" i="2" s="1"/>
  <c r="Q1363" i="2"/>
  <c r="AD1363" i="2" s="1"/>
  <c r="Q1128" i="2"/>
  <c r="AC1413" i="2"/>
  <c r="AC1340" i="2"/>
  <c r="AC1412" i="2" s="1"/>
  <c r="Z1341" i="2"/>
  <c r="Z1413" i="2" s="1"/>
  <c r="AB1341" i="2"/>
  <c r="AB1413" i="2" s="1"/>
  <c r="Q1271" i="2"/>
  <c r="Q1309" i="2"/>
  <c r="P1368" i="2"/>
  <c r="N1368" i="2"/>
  <c r="L1368" i="2"/>
  <c r="J1368" i="2"/>
  <c r="O1368" i="2"/>
  <c r="M1368" i="2"/>
  <c r="K1368" i="2"/>
  <c r="I1368" i="2"/>
  <c r="AC962" i="2"/>
  <c r="AC1047" i="2"/>
  <c r="AC1228" i="2" s="1"/>
  <c r="AA1047" i="2"/>
  <c r="AA1228" i="2" s="1"/>
  <c r="AA1402" i="2" s="1"/>
  <c r="AA1407" i="2" s="1"/>
  <c r="Y1047" i="2"/>
  <c r="Y1228" i="2" s="1"/>
  <c r="Y1402" i="2" s="1"/>
  <c r="Y1407" i="2" s="1"/>
  <c r="W1047" i="2"/>
  <c r="W1228" i="2" s="1"/>
  <c r="W1402" i="2" s="1"/>
  <c r="W1407" i="2" s="1"/>
  <c r="U1047" i="2"/>
  <c r="U1228" i="2" s="1"/>
  <c r="U1402" i="2" s="1"/>
  <c r="U1407" i="2" s="1"/>
  <c r="S1047" i="2"/>
  <c r="S1228" i="2" s="1"/>
  <c r="S1402" i="2" s="1"/>
  <c r="S1407" i="2" s="1"/>
  <c r="O1047" i="2"/>
  <c r="O1228" i="2" s="1"/>
  <c r="O1402" i="2" s="1"/>
  <c r="O1407" i="2" s="1"/>
  <c r="M1047" i="2"/>
  <c r="M1228" i="2" s="1"/>
  <c r="M1402" i="2" s="1"/>
  <c r="M1407" i="2" s="1"/>
  <c r="K1047" i="2"/>
  <c r="K1228" i="2" s="1"/>
  <c r="K1402" i="2" s="1"/>
  <c r="K1407" i="2" s="1"/>
  <c r="I1047" i="2"/>
  <c r="I1228" i="2" s="1"/>
  <c r="I1402" i="2" s="1"/>
  <c r="I1407" i="2" s="1"/>
  <c r="AB1047" i="2"/>
  <c r="AB1228" i="2" s="1"/>
  <c r="AB1402" i="2" s="1"/>
  <c r="AB1407" i="2" s="1"/>
  <c r="Z1047" i="2"/>
  <c r="Z1228" i="2" s="1"/>
  <c r="Z1402" i="2" s="1"/>
  <c r="Z1407" i="2" s="1"/>
  <c r="X1047" i="2"/>
  <c r="X1228" i="2" s="1"/>
  <c r="X1402" i="2" s="1"/>
  <c r="X1407" i="2" s="1"/>
  <c r="V1047" i="2"/>
  <c r="V1228" i="2" s="1"/>
  <c r="V1402" i="2" s="1"/>
  <c r="V1407" i="2" s="1"/>
  <c r="T1047" i="2"/>
  <c r="T1228" i="2" s="1"/>
  <c r="T1402" i="2" s="1"/>
  <c r="T1407" i="2" s="1"/>
  <c r="P1047" i="2"/>
  <c r="P1228" i="2" s="1"/>
  <c r="P1402" i="2" s="1"/>
  <c r="P1407" i="2" s="1"/>
  <c r="N1047" i="2"/>
  <c r="N1228" i="2" s="1"/>
  <c r="N1402" i="2" s="1"/>
  <c r="N1407" i="2" s="1"/>
  <c r="L1047" i="2"/>
  <c r="L1228" i="2" s="1"/>
  <c r="L1402" i="2" s="1"/>
  <c r="L1407" i="2" s="1"/>
  <c r="J1047" i="2"/>
  <c r="J1228" i="2" s="1"/>
  <c r="J1402" i="2" s="1"/>
  <c r="J1407" i="2" s="1"/>
  <c r="Q1336" i="2"/>
  <c r="L1408" i="2"/>
  <c r="AB1050" i="2"/>
  <c r="AB1231" i="2" s="1"/>
  <c r="AB1405" i="2" s="1"/>
  <c r="X1050" i="2"/>
  <c r="X1231" i="2" s="1"/>
  <c r="X1405" i="2" s="1"/>
  <c r="T1050" i="2"/>
  <c r="T1231" i="2" s="1"/>
  <c r="T1405" i="2" s="1"/>
  <c r="N1050" i="2"/>
  <c r="N1231" i="2" s="1"/>
  <c r="N1405" i="2" s="1"/>
  <c r="J1050" i="2"/>
  <c r="J1231" i="2" s="1"/>
  <c r="J1405" i="2" s="1"/>
  <c r="N1408" i="2"/>
  <c r="J1408" i="2"/>
  <c r="Q1344" i="2"/>
  <c r="Q1416" i="2" s="1"/>
  <c r="R1316" i="2"/>
  <c r="R1315" i="2" s="1"/>
  <c r="R1311" i="2"/>
  <c r="R1343" i="2" s="1"/>
  <c r="R1415" i="2" s="1"/>
  <c r="R1310" i="2"/>
  <c r="AC1050" i="2"/>
  <c r="AC1231" i="2" s="1"/>
  <c r="AC1405" i="2" s="1"/>
  <c r="Y1050" i="2"/>
  <c r="Y1231" i="2" s="1"/>
  <c r="Y1405" i="2" s="1"/>
  <c r="U1050" i="2"/>
  <c r="U1231" i="2" s="1"/>
  <c r="U1405" i="2" s="1"/>
  <c r="O1050" i="2"/>
  <c r="O1231" i="2" s="1"/>
  <c r="O1405" i="2" s="1"/>
  <c r="K1050" i="2"/>
  <c r="K1231" i="2" s="1"/>
  <c r="K1405" i="2" s="1"/>
  <c r="R1312" i="2"/>
  <c r="R1344" i="2" s="1"/>
  <c r="R1416" i="2" s="1"/>
  <c r="Q1311" i="2"/>
  <c r="Q1343" i="2" s="1"/>
  <c r="Q1415" i="2" s="1"/>
  <c r="Q1316" i="2"/>
  <c r="Q1315" i="2" s="1"/>
  <c r="R1337" i="2"/>
  <c r="R1341" i="2"/>
  <c r="R1413" i="2" s="1"/>
  <c r="AA1050" i="2"/>
  <c r="AA1231" i="2" s="1"/>
  <c r="AA1405" i="2" s="1"/>
  <c r="W1050" i="2"/>
  <c r="W1231" i="2" s="1"/>
  <c r="W1405" i="2" s="1"/>
  <c r="S1050" i="2"/>
  <c r="S1231" i="2" s="1"/>
  <c r="S1405" i="2" s="1"/>
  <c r="M1050" i="2"/>
  <c r="M1231" i="2" s="1"/>
  <c r="M1405" i="2" s="1"/>
  <c r="I1050" i="2"/>
  <c r="I1231" i="2" s="1"/>
  <c r="I1405" i="2" s="1"/>
  <c r="Q1411" i="2"/>
  <c r="Q1130" i="2"/>
  <c r="Z1050" i="2"/>
  <c r="Z1231" i="2" s="1"/>
  <c r="Z1405" i="2" s="1"/>
  <c r="V1050" i="2"/>
  <c r="V1231" i="2" s="1"/>
  <c r="V1405" i="2" s="1"/>
  <c r="P1050" i="2"/>
  <c r="P1231" i="2" s="1"/>
  <c r="P1405" i="2" s="1"/>
  <c r="L1050" i="2"/>
  <c r="L1231" i="2" s="1"/>
  <c r="L1405" i="2" s="1"/>
  <c r="R1223" i="2"/>
  <c r="Q1129" i="2"/>
  <c r="Q1021" i="2"/>
  <c r="Q1020" i="2" s="1"/>
  <c r="R934" i="2"/>
  <c r="R933" i="2" s="1"/>
  <c r="Q1028" i="2"/>
  <c r="Q1027" i="2" s="1"/>
  <c r="R1035" i="2"/>
  <c r="R1034" i="2" s="1"/>
  <c r="Q941" i="2"/>
  <c r="Q940" i="2" s="1"/>
  <c r="R1042" i="2"/>
  <c r="R1041" i="2" s="1"/>
  <c r="R1225" i="2"/>
  <c r="Q984" i="2"/>
  <c r="Q983" i="2" s="1"/>
  <c r="R1021" i="2"/>
  <c r="R1020" i="2" s="1"/>
  <c r="R1028" i="2"/>
  <c r="R1027" i="2" s="1"/>
  <c r="Q1042" i="2"/>
  <c r="Q1041" i="2" s="1"/>
  <c r="R941" i="2"/>
  <c r="R940" i="2" s="1"/>
  <c r="R975" i="2"/>
  <c r="R974" i="2" s="1"/>
  <c r="M1408" i="2"/>
  <c r="K1408" i="2"/>
  <c r="I1408" i="2"/>
  <c r="Z1049" i="2"/>
  <c r="Z1230" i="2" s="1"/>
  <c r="Z1404" i="2" s="1"/>
  <c r="V1049" i="2"/>
  <c r="V1230" i="2" s="1"/>
  <c r="V1404" i="2" s="1"/>
  <c r="P1049" i="2"/>
  <c r="P1230" i="2" s="1"/>
  <c r="P1404" i="2" s="1"/>
  <c r="P1408" i="2"/>
  <c r="AB1049" i="2"/>
  <c r="AB1230" i="2" s="1"/>
  <c r="AB1404" i="2" s="1"/>
  <c r="X1049" i="2"/>
  <c r="X1230" i="2" s="1"/>
  <c r="X1404" i="2" s="1"/>
  <c r="T1049" i="2"/>
  <c r="T1230" i="2" s="1"/>
  <c r="T1404" i="2" s="1"/>
  <c r="AC1049" i="2"/>
  <c r="AC1230" i="2" s="1"/>
  <c r="AC1404" i="2" s="1"/>
  <c r="AC1408" i="2"/>
  <c r="AA1049" i="2"/>
  <c r="AA1230" i="2" s="1"/>
  <c r="AA1404" i="2" s="1"/>
  <c r="Y1049" i="2"/>
  <c r="Y1230" i="2" s="1"/>
  <c r="Y1404" i="2" s="1"/>
  <c r="W1049" i="2"/>
  <c r="W1230" i="2" s="1"/>
  <c r="W1404" i="2" s="1"/>
  <c r="U1049" i="2"/>
  <c r="U1230" i="2" s="1"/>
  <c r="U1404" i="2" s="1"/>
  <c r="S1049" i="2"/>
  <c r="S1230" i="2" s="1"/>
  <c r="S1404" i="2" s="1"/>
  <c r="R1226" i="2"/>
  <c r="Q934" i="2"/>
  <c r="Q933" i="2" s="1"/>
  <c r="Q1035" i="2"/>
  <c r="Q1034" i="2" s="1"/>
  <c r="R1224" i="2"/>
  <c r="R984" i="2"/>
  <c r="R983" i="2" s="1"/>
  <c r="Q1224" i="2"/>
  <c r="Q1131" i="2"/>
  <c r="Q1226" i="2"/>
  <c r="Q1135" i="2"/>
  <c r="Q1089" i="2"/>
  <c r="Q1088" i="2" s="1"/>
  <c r="R1135" i="2"/>
  <c r="M1049" i="2"/>
  <c r="M1230" i="2" s="1"/>
  <c r="M1404" i="2" s="1"/>
  <c r="K1049" i="2"/>
  <c r="K1230" i="2" s="1"/>
  <c r="K1404" i="2" s="1"/>
  <c r="I1049" i="2"/>
  <c r="I1230" i="2" s="1"/>
  <c r="I1404" i="2" s="1"/>
  <c r="AB1048" i="2"/>
  <c r="AB1229" i="2" s="1"/>
  <c r="AB1403" i="2" s="1"/>
  <c r="Z1048" i="2"/>
  <c r="Z1229" i="2" s="1"/>
  <c r="Z1403" i="2" s="1"/>
  <c r="X1048" i="2"/>
  <c r="X1229" i="2" s="1"/>
  <c r="X1403" i="2" s="1"/>
  <c r="V1048" i="2"/>
  <c r="V1229" i="2" s="1"/>
  <c r="V1403" i="2" s="1"/>
  <c r="T1048" i="2"/>
  <c r="T1229" i="2" s="1"/>
  <c r="T1403" i="2" s="1"/>
  <c r="P1048" i="2"/>
  <c r="P1229" i="2" s="1"/>
  <c r="P1403" i="2" s="1"/>
  <c r="N1048" i="2"/>
  <c r="N1229" i="2" s="1"/>
  <c r="N1403" i="2" s="1"/>
  <c r="L1048" i="2"/>
  <c r="L1229" i="2" s="1"/>
  <c r="L1403" i="2" s="1"/>
  <c r="J1048" i="2"/>
  <c r="J1229" i="2" s="1"/>
  <c r="J1403" i="2" s="1"/>
  <c r="Q1054" i="2"/>
  <c r="Q1053" i="2" s="1"/>
  <c r="Q1014" i="2"/>
  <c r="N1340" i="2"/>
  <c r="N1412" i="2" s="1"/>
  <c r="Q1225" i="2"/>
  <c r="R1130" i="2"/>
  <c r="W1012" i="2"/>
  <c r="S1012" i="2"/>
  <c r="Q1018" i="2"/>
  <c r="R1166" i="2"/>
  <c r="T1340" i="2"/>
  <c r="T1412" i="2" s="1"/>
  <c r="X1340" i="2"/>
  <c r="X1412" i="2" s="1"/>
  <c r="J1340" i="2"/>
  <c r="J1412" i="2" s="1"/>
  <c r="V1340" i="2"/>
  <c r="V1412" i="2" s="1"/>
  <c r="R1271" i="2"/>
  <c r="U1340" i="2"/>
  <c r="U1412" i="2" s="1"/>
  <c r="Y1340" i="2"/>
  <c r="Y1412" i="2" s="1"/>
  <c r="M1340" i="2"/>
  <c r="M1412" i="2" s="1"/>
  <c r="R1018" i="2"/>
  <c r="Q1016" i="2"/>
  <c r="Q1017" i="2"/>
  <c r="Q991" i="2"/>
  <c r="Q990" i="2" s="1"/>
  <c r="H991" i="2"/>
  <c r="H990" i="2" s="1"/>
  <c r="R1016" i="2"/>
  <c r="R1017" i="2"/>
  <c r="R1089" i="2"/>
  <c r="R1088" i="2" s="1"/>
  <c r="Y1012" i="2"/>
  <c r="U1012" i="2"/>
  <c r="N1049" i="2"/>
  <c r="N1230" i="2" s="1"/>
  <c r="N1404" i="2" s="1"/>
  <c r="L1049" i="2"/>
  <c r="L1230" i="2" s="1"/>
  <c r="L1404" i="2" s="1"/>
  <c r="J1049" i="2"/>
  <c r="J1230" i="2" s="1"/>
  <c r="J1404" i="2" s="1"/>
  <c r="AC1048" i="2"/>
  <c r="AC1229" i="2" s="1"/>
  <c r="AC1403" i="2" s="1"/>
  <c r="AA1048" i="2"/>
  <c r="AA1229" i="2" s="1"/>
  <c r="AA1403" i="2" s="1"/>
  <c r="Y1048" i="2"/>
  <c r="Y1229" i="2" s="1"/>
  <c r="Y1403" i="2" s="1"/>
  <c r="W1048" i="2"/>
  <c r="W1229" i="2" s="1"/>
  <c r="W1403" i="2" s="1"/>
  <c r="U1048" i="2"/>
  <c r="U1229" i="2" s="1"/>
  <c r="U1403" i="2" s="1"/>
  <c r="S1048" i="2"/>
  <c r="S1229" i="2" s="1"/>
  <c r="S1403" i="2" s="1"/>
  <c r="O1048" i="2"/>
  <c r="O1229" i="2" s="1"/>
  <c r="O1403" i="2" s="1"/>
  <c r="M1048" i="2"/>
  <c r="M1229" i="2" s="1"/>
  <c r="M1403" i="2" s="1"/>
  <c r="K1048" i="2"/>
  <c r="K1229" i="2" s="1"/>
  <c r="K1403" i="2" s="1"/>
  <c r="I1048" i="2"/>
  <c r="I1229" i="2" s="1"/>
  <c r="I1403" i="2" s="1"/>
  <c r="Q970" i="2"/>
  <c r="Q971" i="2"/>
  <c r="Q972" i="2"/>
  <c r="Q1015" i="2"/>
  <c r="R1054" i="2"/>
  <c r="R1053" i="2" s="1"/>
  <c r="R1131" i="2"/>
  <c r="R1129" i="2"/>
  <c r="R1128" i="2"/>
  <c r="W962" i="2"/>
  <c r="S962" i="2"/>
  <c r="R971" i="2"/>
  <c r="R972" i="2"/>
  <c r="R1015" i="2"/>
  <c r="X1012" i="2"/>
  <c r="V1012" i="2"/>
  <c r="T1012" i="2"/>
  <c r="Z1012" i="2"/>
  <c r="R970" i="2"/>
  <c r="R991" i="2"/>
  <c r="R990" i="2" s="1"/>
  <c r="Y962" i="2"/>
  <c r="U962" i="2"/>
  <c r="Q975" i="2"/>
  <c r="Q974" i="2" s="1"/>
  <c r="T962" i="2"/>
  <c r="X962" i="2"/>
  <c r="Z962" i="2"/>
  <c r="V962" i="2"/>
  <c r="I929" i="2"/>
  <c r="J929" i="2"/>
  <c r="K929" i="2"/>
  <c r="L929" i="2"/>
  <c r="M929" i="2"/>
  <c r="N929" i="2"/>
  <c r="O929" i="2"/>
  <c r="P929" i="2"/>
  <c r="Q929" i="2"/>
  <c r="R929" i="2"/>
  <c r="S929" i="2"/>
  <c r="T929" i="2"/>
  <c r="U929" i="2"/>
  <c r="V929" i="2"/>
  <c r="W929" i="2"/>
  <c r="X929" i="2"/>
  <c r="Y929" i="2"/>
  <c r="Z929" i="2"/>
  <c r="AA929" i="2"/>
  <c r="AB929" i="2"/>
  <c r="AC929" i="2"/>
  <c r="I930" i="2"/>
  <c r="J930" i="2"/>
  <c r="K930" i="2"/>
  <c r="L930" i="2"/>
  <c r="M930" i="2"/>
  <c r="N930" i="2"/>
  <c r="O930" i="2"/>
  <c r="P930" i="2"/>
  <c r="Q930" i="2"/>
  <c r="R930" i="2"/>
  <c r="S930" i="2"/>
  <c r="T930" i="2"/>
  <c r="U930" i="2"/>
  <c r="V930" i="2"/>
  <c r="W930" i="2"/>
  <c r="X930" i="2"/>
  <c r="Y930" i="2"/>
  <c r="Z930" i="2"/>
  <c r="AA930" i="2"/>
  <c r="AB930" i="2"/>
  <c r="AC930" i="2"/>
  <c r="I931" i="2"/>
  <c r="J931" i="2"/>
  <c r="K931" i="2"/>
  <c r="L931" i="2"/>
  <c r="M931" i="2"/>
  <c r="N931" i="2"/>
  <c r="O931" i="2"/>
  <c r="P931" i="2"/>
  <c r="Q931" i="2"/>
  <c r="R931" i="2"/>
  <c r="S931" i="2"/>
  <c r="T931" i="2"/>
  <c r="U931" i="2"/>
  <c r="V931" i="2"/>
  <c r="W931" i="2"/>
  <c r="X931" i="2"/>
  <c r="Y931" i="2"/>
  <c r="Z931" i="2"/>
  <c r="AA931" i="2"/>
  <c r="AB931" i="2"/>
  <c r="AC931" i="2"/>
  <c r="I927" i="2"/>
  <c r="J927" i="2"/>
  <c r="K927" i="2"/>
  <c r="L927" i="2"/>
  <c r="M927" i="2"/>
  <c r="N927" i="2"/>
  <c r="O927" i="2"/>
  <c r="P927" i="2"/>
  <c r="Q927" i="2"/>
  <c r="R927" i="2"/>
  <c r="S927" i="2"/>
  <c r="T927" i="2"/>
  <c r="U927" i="2"/>
  <c r="V927" i="2"/>
  <c r="X927" i="2"/>
  <c r="Z927" i="2"/>
  <c r="AA927" i="2"/>
  <c r="AB927" i="2"/>
  <c r="AC927" i="2"/>
  <c r="I928" i="2"/>
  <c r="J928" i="2"/>
  <c r="K928" i="2"/>
  <c r="L928" i="2"/>
  <c r="M928" i="2"/>
  <c r="N928" i="2"/>
  <c r="O928" i="2"/>
  <c r="P928" i="2"/>
  <c r="Q928" i="2"/>
  <c r="R928" i="2"/>
  <c r="S928" i="2"/>
  <c r="T928" i="2"/>
  <c r="U928" i="2"/>
  <c r="V928" i="2"/>
  <c r="W928" i="2"/>
  <c r="X928" i="2"/>
  <c r="Y928" i="2"/>
  <c r="Z928" i="2"/>
  <c r="AA928" i="2"/>
  <c r="AB928" i="2"/>
  <c r="AC928" i="2"/>
  <c r="I926" i="2"/>
  <c r="J926" i="2"/>
  <c r="K926" i="2"/>
  <c r="L926" i="2"/>
  <c r="M926" i="2"/>
  <c r="N926" i="2"/>
  <c r="O926" i="2"/>
  <c r="P926" i="2"/>
  <c r="Q926" i="2"/>
  <c r="R926" i="2"/>
  <c r="S926" i="2"/>
  <c r="T926" i="2"/>
  <c r="V926" i="2"/>
  <c r="W926" i="2"/>
  <c r="X926" i="2"/>
  <c r="Z926" i="2"/>
  <c r="AA926" i="2"/>
  <c r="AB926" i="2"/>
  <c r="AC926" i="2"/>
  <c r="I923" i="2"/>
  <c r="J923" i="2"/>
  <c r="K923" i="2"/>
  <c r="L923" i="2"/>
  <c r="M923" i="2"/>
  <c r="N923" i="2"/>
  <c r="O923" i="2"/>
  <c r="P923" i="2"/>
  <c r="Q923" i="2"/>
  <c r="R923" i="2"/>
  <c r="S923" i="2"/>
  <c r="T923" i="2"/>
  <c r="U923" i="2"/>
  <c r="V923" i="2"/>
  <c r="W923" i="2"/>
  <c r="X923" i="2"/>
  <c r="Y923" i="2"/>
  <c r="Z923" i="2"/>
  <c r="AA923" i="2"/>
  <c r="AB923" i="2"/>
  <c r="AC923" i="2"/>
  <c r="R922" i="2"/>
  <c r="Q922" i="2"/>
  <c r="R921" i="2"/>
  <c r="Q921" i="2"/>
  <c r="R920" i="2"/>
  <c r="Q920" i="2"/>
  <c r="R919" i="2"/>
  <c r="R898" i="2" s="1"/>
  <c r="Q919" i="2"/>
  <c r="I918" i="2"/>
  <c r="I917" i="2" s="1"/>
  <c r="J918" i="2"/>
  <c r="J917" i="2" s="1"/>
  <c r="K918" i="2"/>
  <c r="K917" i="2" s="1"/>
  <c r="L918" i="2"/>
  <c r="L917" i="2" s="1"/>
  <c r="M918" i="2"/>
  <c r="M917" i="2" s="1"/>
  <c r="N918" i="2"/>
  <c r="N917" i="2" s="1"/>
  <c r="O918" i="2"/>
  <c r="O917" i="2" s="1"/>
  <c r="P918" i="2"/>
  <c r="P917" i="2" s="1"/>
  <c r="S918" i="2"/>
  <c r="S917" i="2" s="1"/>
  <c r="T918" i="2"/>
  <c r="T917" i="2" s="1"/>
  <c r="U918" i="2"/>
  <c r="U917" i="2" s="1"/>
  <c r="V918" i="2"/>
  <c r="V917" i="2" s="1"/>
  <c r="W918" i="2"/>
  <c r="W917" i="2" s="1"/>
  <c r="X918" i="2"/>
  <c r="X917" i="2" s="1"/>
  <c r="Z918" i="2"/>
  <c r="Z917" i="2" s="1"/>
  <c r="AA918" i="2"/>
  <c r="AA917" i="2" s="1"/>
  <c r="AB918" i="2"/>
  <c r="AB917" i="2" s="1"/>
  <c r="AC918" i="2"/>
  <c r="AC917" i="2" s="1"/>
  <c r="R916" i="2"/>
  <c r="Q916" i="2"/>
  <c r="R915" i="2"/>
  <c r="Q915" i="2"/>
  <c r="R914" i="2"/>
  <c r="Q914" i="2"/>
  <c r="R913" i="2"/>
  <c r="Q913" i="2"/>
  <c r="R912" i="2"/>
  <c r="Q912" i="2"/>
  <c r="G912" i="2"/>
  <c r="G897" i="2" s="1"/>
  <c r="G913" i="2"/>
  <c r="H913" i="2"/>
  <c r="G914" i="2"/>
  <c r="H914" i="2"/>
  <c r="G915" i="2"/>
  <c r="H915" i="2"/>
  <c r="H912" i="2"/>
  <c r="H897" i="2" s="1"/>
  <c r="I911" i="2"/>
  <c r="I910" i="2" s="1"/>
  <c r="J911" i="2"/>
  <c r="J910" i="2" s="1"/>
  <c r="K911" i="2"/>
  <c r="K910" i="2" s="1"/>
  <c r="L911" i="2"/>
  <c r="L910" i="2" s="1"/>
  <c r="M911" i="2"/>
  <c r="M910" i="2" s="1"/>
  <c r="N911" i="2"/>
  <c r="N910" i="2" s="1"/>
  <c r="O911" i="2"/>
  <c r="O910" i="2" s="1"/>
  <c r="P911" i="2"/>
  <c r="P910" i="2" s="1"/>
  <c r="S911" i="2"/>
  <c r="S910" i="2" s="1"/>
  <c r="T911" i="2"/>
  <c r="T910" i="2" s="1"/>
  <c r="U911" i="2"/>
  <c r="U910" i="2" s="1"/>
  <c r="V911" i="2"/>
  <c r="V910" i="2" s="1"/>
  <c r="W911" i="2"/>
  <c r="W910" i="2" s="1"/>
  <c r="X911" i="2"/>
  <c r="X910" i="2" s="1"/>
  <c r="Y911" i="2"/>
  <c r="Y910" i="2" s="1"/>
  <c r="Z911" i="2"/>
  <c r="Z910" i="2" s="1"/>
  <c r="AA911" i="2"/>
  <c r="AA910" i="2" s="1"/>
  <c r="AB911" i="2"/>
  <c r="AB910" i="2" s="1"/>
  <c r="AC911" i="2"/>
  <c r="AC910" i="2" s="1"/>
  <c r="R909" i="2"/>
  <c r="Q909" i="2"/>
  <c r="R908" i="2"/>
  <c r="Q908" i="2"/>
  <c r="R907" i="2"/>
  <c r="Q907" i="2"/>
  <c r="R906" i="2"/>
  <c r="Q906" i="2"/>
  <c r="R905" i="2"/>
  <c r="R896" i="2" s="1"/>
  <c r="Q905" i="2"/>
  <c r="I904" i="2"/>
  <c r="I903" i="2" s="1"/>
  <c r="J904" i="2"/>
  <c r="J903" i="2" s="1"/>
  <c r="K904" i="2"/>
  <c r="K903" i="2" s="1"/>
  <c r="L904" i="2"/>
  <c r="L903" i="2" s="1"/>
  <c r="M904" i="2"/>
  <c r="M903" i="2" s="1"/>
  <c r="N904" i="2"/>
  <c r="N903" i="2" s="1"/>
  <c r="O904" i="2"/>
  <c r="O903" i="2" s="1"/>
  <c r="P904" i="2"/>
  <c r="P903" i="2" s="1"/>
  <c r="S904" i="2"/>
  <c r="S903" i="2" s="1"/>
  <c r="T904" i="2"/>
  <c r="T903" i="2" s="1"/>
  <c r="U904" i="2"/>
  <c r="U903" i="2" s="1"/>
  <c r="V904" i="2"/>
  <c r="V903" i="2" s="1"/>
  <c r="W904" i="2"/>
  <c r="W903" i="2" s="1"/>
  <c r="X904" i="2"/>
  <c r="X903" i="2" s="1"/>
  <c r="Y904" i="2"/>
  <c r="Y903" i="2" s="1"/>
  <c r="Z904" i="2"/>
  <c r="Z903" i="2" s="1"/>
  <c r="AA904" i="2"/>
  <c r="AA903" i="2" s="1"/>
  <c r="AB904" i="2"/>
  <c r="AB903" i="2" s="1"/>
  <c r="AC904" i="2"/>
  <c r="AC903" i="2" s="1"/>
  <c r="R902" i="2"/>
  <c r="G902" i="2"/>
  <c r="I896" i="2"/>
  <c r="J896" i="2"/>
  <c r="K896" i="2"/>
  <c r="L896" i="2"/>
  <c r="M896" i="2"/>
  <c r="N896" i="2"/>
  <c r="O896" i="2"/>
  <c r="P896" i="2"/>
  <c r="T896" i="2"/>
  <c r="T1360" i="2" s="1"/>
  <c r="U896" i="2"/>
  <c r="U1360" i="2" s="1"/>
  <c r="V896" i="2"/>
  <c r="V1360" i="2" s="1"/>
  <c r="W896" i="2"/>
  <c r="W1360" i="2" s="1"/>
  <c r="X896" i="2"/>
  <c r="X1360" i="2" s="1"/>
  <c r="Z896" i="2"/>
  <c r="AA896" i="2"/>
  <c r="AB896" i="2"/>
  <c r="AC896" i="2"/>
  <c r="I897" i="2"/>
  <c r="J897" i="2"/>
  <c r="K897" i="2"/>
  <c r="L897" i="2"/>
  <c r="M897" i="2"/>
  <c r="N897" i="2"/>
  <c r="O897" i="2"/>
  <c r="P897" i="2"/>
  <c r="S897" i="2"/>
  <c r="T897" i="2"/>
  <c r="U897" i="2"/>
  <c r="V897" i="2"/>
  <c r="W897" i="2"/>
  <c r="X897" i="2"/>
  <c r="Y897" i="2"/>
  <c r="Z897" i="2"/>
  <c r="AA897" i="2"/>
  <c r="AB897" i="2"/>
  <c r="AC897" i="2"/>
  <c r="I898" i="2"/>
  <c r="J898" i="2"/>
  <c r="K898" i="2"/>
  <c r="L898" i="2"/>
  <c r="M898" i="2"/>
  <c r="N898" i="2"/>
  <c r="O898" i="2"/>
  <c r="P898" i="2"/>
  <c r="S898" i="2"/>
  <c r="T898" i="2"/>
  <c r="U898" i="2"/>
  <c r="V898" i="2"/>
  <c r="W898" i="2"/>
  <c r="X898" i="2"/>
  <c r="Y898" i="2"/>
  <c r="Z898" i="2"/>
  <c r="AA898" i="2"/>
  <c r="AB898" i="2"/>
  <c r="AC898" i="2"/>
  <c r="I899" i="2"/>
  <c r="J899" i="2"/>
  <c r="K899" i="2"/>
  <c r="L899" i="2"/>
  <c r="M899" i="2"/>
  <c r="N899" i="2"/>
  <c r="O899" i="2"/>
  <c r="P899" i="2"/>
  <c r="S899" i="2"/>
  <c r="T899" i="2"/>
  <c r="U899" i="2"/>
  <c r="V899" i="2"/>
  <c r="W899" i="2"/>
  <c r="X899" i="2"/>
  <c r="Y899" i="2"/>
  <c r="Z899" i="2"/>
  <c r="AA899" i="2"/>
  <c r="AB899" i="2"/>
  <c r="AC899" i="2"/>
  <c r="I900" i="2"/>
  <c r="J900" i="2"/>
  <c r="K900" i="2"/>
  <c r="L900" i="2"/>
  <c r="M900" i="2"/>
  <c r="N900" i="2"/>
  <c r="O900" i="2"/>
  <c r="P900" i="2"/>
  <c r="S900" i="2"/>
  <c r="T900" i="2"/>
  <c r="U900" i="2"/>
  <c r="V900" i="2"/>
  <c r="W900" i="2"/>
  <c r="X900" i="2"/>
  <c r="Y900" i="2"/>
  <c r="Z900" i="2"/>
  <c r="AA900" i="2"/>
  <c r="AB900" i="2"/>
  <c r="AC900" i="2"/>
  <c r="I901" i="2"/>
  <c r="J901" i="2"/>
  <c r="K901" i="2"/>
  <c r="L901" i="2"/>
  <c r="M901" i="2"/>
  <c r="N901" i="2"/>
  <c r="O901" i="2"/>
  <c r="P901" i="2"/>
  <c r="S901" i="2"/>
  <c r="T901" i="2"/>
  <c r="U901" i="2"/>
  <c r="V901" i="2"/>
  <c r="W901" i="2"/>
  <c r="X901" i="2"/>
  <c r="Y901" i="2"/>
  <c r="Z901" i="2"/>
  <c r="AA901" i="2"/>
  <c r="AB901" i="2"/>
  <c r="AC901" i="2"/>
  <c r="Q884" i="2"/>
  <c r="Q877" i="2" s="1"/>
  <c r="R887" i="2"/>
  <c r="R880" i="2" s="1"/>
  <c r="Q887" i="2"/>
  <c r="Q880" i="2" s="1"/>
  <c r="R886" i="2"/>
  <c r="R879" i="2" s="1"/>
  <c r="Q886" i="2"/>
  <c r="Q879" i="2" s="1"/>
  <c r="R885" i="2"/>
  <c r="R878" i="2" s="1"/>
  <c r="Q885" i="2"/>
  <c r="Q878" i="2" s="1"/>
  <c r="R884" i="2"/>
  <c r="I883" i="2"/>
  <c r="I882" i="2" s="1"/>
  <c r="J883" i="2"/>
  <c r="J882" i="2" s="1"/>
  <c r="K883" i="2"/>
  <c r="K882" i="2" s="1"/>
  <c r="L883" i="2"/>
  <c r="L882" i="2" s="1"/>
  <c r="M883" i="2"/>
  <c r="M882" i="2" s="1"/>
  <c r="N883" i="2"/>
  <c r="N882" i="2" s="1"/>
  <c r="O883" i="2"/>
  <c r="O882" i="2" s="1"/>
  <c r="P883" i="2"/>
  <c r="S883" i="2"/>
  <c r="S882" i="2" s="1"/>
  <c r="T883" i="2"/>
  <c r="T882" i="2" s="1"/>
  <c r="U883" i="2"/>
  <c r="U882" i="2" s="1"/>
  <c r="V883" i="2"/>
  <c r="V882" i="2" s="1"/>
  <c r="W883" i="2"/>
  <c r="W882" i="2" s="1"/>
  <c r="X883" i="2"/>
  <c r="X882" i="2" s="1"/>
  <c r="Y883" i="2"/>
  <c r="Y882" i="2" s="1"/>
  <c r="Z883" i="2"/>
  <c r="Z882" i="2" s="1"/>
  <c r="AA883" i="2"/>
  <c r="AA882" i="2" s="1"/>
  <c r="AB883" i="2"/>
  <c r="AB882" i="2" s="1"/>
  <c r="AC883" i="2"/>
  <c r="AC882" i="2" s="1"/>
  <c r="P882" i="2"/>
  <c r="R881" i="2"/>
  <c r="I877" i="2"/>
  <c r="J877" i="2"/>
  <c r="K877" i="2"/>
  <c r="L877" i="2"/>
  <c r="M877" i="2"/>
  <c r="N877" i="2"/>
  <c r="O877" i="2"/>
  <c r="P877" i="2"/>
  <c r="S877" i="2"/>
  <c r="T877" i="2"/>
  <c r="U877" i="2"/>
  <c r="V877" i="2"/>
  <c r="W877" i="2"/>
  <c r="X877" i="2"/>
  <c r="Y877" i="2"/>
  <c r="Z877" i="2"/>
  <c r="AA877" i="2"/>
  <c r="AB877" i="2"/>
  <c r="AC877" i="2"/>
  <c r="I878" i="2"/>
  <c r="J878" i="2"/>
  <c r="K878" i="2"/>
  <c r="L878" i="2"/>
  <c r="M878" i="2"/>
  <c r="N878" i="2"/>
  <c r="O878" i="2"/>
  <c r="P878" i="2"/>
  <c r="S878" i="2"/>
  <c r="T878" i="2"/>
  <c r="U878" i="2"/>
  <c r="V878" i="2"/>
  <c r="W878" i="2"/>
  <c r="X878" i="2"/>
  <c r="Y878" i="2"/>
  <c r="Z878" i="2"/>
  <c r="AA878" i="2"/>
  <c r="AB878" i="2"/>
  <c r="AC878" i="2"/>
  <c r="I879" i="2"/>
  <c r="J879" i="2"/>
  <c r="K879" i="2"/>
  <c r="L879" i="2"/>
  <c r="M879" i="2"/>
  <c r="N879" i="2"/>
  <c r="O879" i="2"/>
  <c r="P879" i="2"/>
  <c r="S879" i="2"/>
  <c r="T879" i="2"/>
  <c r="U879" i="2"/>
  <c r="V879" i="2"/>
  <c r="W879" i="2"/>
  <c r="X879" i="2"/>
  <c r="Y879" i="2"/>
  <c r="Z879" i="2"/>
  <c r="AA879" i="2"/>
  <c r="AB879" i="2"/>
  <c r="AC879" i="2"/>
  <c r="I880" i="2"/>
  <c r="J880" i="2"/>
  <c r="K880" i="2"/>
  <c r="L880" i="2"/>
  <c r="M880" i="2"/>
  <c r="N880" i="2"/>
  <c r="O880" i="2"/>
  <c r="P880" i="2"/>
  <c r="S880" i="2"/>
  <c r="T880" i="2"/>
  <c r="U880" i="2"/>
  <c r="V880" i="2"/>
  <c r="W880" i="2"/>
  <c r="X880" i="2"/>
  <c r="Y880" i="2"/>
  <c r="Z880" i="2"/>
  <c r="AA880" i="2"/>
  <c r="AB880" i="2"/>
  <c r="AC880" i="2"/>
  <c r="I874" i="2"/>
  <c r="J874" i="2"/>
  <c r="K874" i="2"/>
  <c r="L874" i="2"/>
  <c r="M874" i="2"/>
  <c r="N874" i="2"/>
  <c r="O874" i="2"/>
  <c r="P874" i="2"/>
  <c r="R873" i="2"/>
  <c r="Q873" i="2"/>
  <c r="R872" i="2"/>
  <c r="Q872" i="2"/>
  <c r="R871" i="2"/>
  <c r="Q871" i="2"/>
  <c r="R870" i="2"/>
  <c r="R847" i="2" s="1"/>
  <c r="Q870" i="2"/>
  <c r="Q847" i="2" s="1"/>
  <c r="R869" i="2"/>
  <c r="R846" i="2" s="1"/>
  <c r="Q869" i="2"/>
  <c r="I868" i="2"/>
  <c r="I867" i="2" s="1"/>
  <c r="J868" i="2"/>
  <c r="J867" i="2" s="1"/>
  <c r="K868" i="2"/>
  <c r="K867" i="2" s="1"/>
  <c r="L868" i="2"/>
  <c r="M868" i="2"/>
  <c r="M867" i="2" s="1"/>
  <c r="N868" i="2"/>
  <c r="N867" i="2" s="1"/>
  <c r="O868" i="2"/>
  <c r="O867" i="2" s="1"/>
  <c r="P868" i="2"/>
  <c r="P867" i="2" s="1"/>
  <c r="S868" i="2"/>
  <c r="S867" i="2" s="1"/>
  <c r="T868" i="2"/>
  <c r="T867" i="2" s="1"/>
  <c r="U868" i="2"/>
  <c r="U867" i="2" s="1"/>
  <c r="V868" i="2"/>
  <c r="V867" i="2" s="1"/>
  <c r="W868" i="2"/>
  <c r="W867" i="2" s="1"/>
  <c r="X868" i="2"/>
  <c r="X867" i="2" s="1"/>
  <c r="Y868" i="2"/>
  <c r="Y867" i="2" s="1"/>
  <c r="Z868" i="2"/>
  <c r="Z867" i="2" s="1"/>
  <c r="AA868" i="2"/>
  <c r="AA867" i="2" s="1"/>
  <c r="AB868" i="2"/>
  <c r="AB867" i="2" s="1"/>
  <c r="AC868" i="2"/>
  <c r="AC867" i="2" s="1"/>
  <c r="L867" i="2"/>
  <c r="R865" i="2"/>
  <c r="Q865" i="2"/>
  <c r="R864" i="2"/>
  <c r="Q864" i="2"/>
  <c r="R863" i="2"/>
  <c r="Q863" i="2"/>
  <c r="R861" i="2"/>
  <c r="R844" i="2" s="1"/>
  <c r="Q861" i="2"/>
  <c r="Q844" i="2" s="1"/>
  <c r="I860" i="2"/>
  <c r="I859" i="2" s="1"/>
  <c r="J860" i="2"/>
  <c r="J859" i="2" s="1"/>
  <c r="K860" i="2"/>
  <c r="L860" i="2"/>
  <c r="L859" i="2" s="1"/>
  <c r="M860" i="2"/>
  <c r="M859" i="2" s="1"/>
  <c r="N860" i="2"/>
  <c r="N859" i="2" s="1"/>
  <c r="P860" i="2"/>
  <c r="P859" i="2" s="1"/>
  <c r="S860" i="2"/>
  <c r="S859" i="2" s="1"/>
  <c r="T860" i="2"/>
  <c r="T859" i="2" s="1"/>
  <c r="U860" i="2"/>
  <c r="U859" i="2" s="1"/>
  <c r="V860" i="2"/>
  <c r="V859" i="2" s="1"/>
  <c r="W860" i="2"/>
  <c r="W859" i="2" s="1"/>
  <c r="X860" i="2"/>
  <c r="X859" i="2" s="1"/>
  <c r="Y860" i="2"/>
  <c r="Y859" i="2" s="1"/>
  <c r="Z860" i="2"/>
  <c r="Z859" i="2" s="1"/>
  <c r="AA860" i="2"/>
  <c r="AA859" i="2" s="1"/>
  <c r="AB860" i="2"/>
  <c r="AB859" i="2" s="1"/>
  <c r="AC860" i="2"/>
  <c r="AC859" i="2" s="1"/>
  <c r="K859" i="2"/>
  <c r="I853" i="2"/>
  <c r="I852" i="2" s="1"/>
  <c r="J853" i="2"/>
  <c r="J852" i="2" s="1"/>
  <c r="K853" i="2"/>
  <c r="K852" i="2" s="1"/>
  <c r="L853" i="2"/>
  <c r="L852" i="2" s="1"/>
  <c r="M853" i="2"/>
  <c r="M852" i="2" s="1"/>
  <c r="N853" i="2"/>
  <c r="N852" i="2" s="1"/>
  <c r="P853" i="2"/>
  <c r="P852" i="2" s="1"/>
  <c r="S853" i="2"/>
  <c r="S852" i="2" s="1"/>
  <c r="T853" i="2"/>
  <c r="T852" i="2" s="1"/>
  <c r="U853" i="2"/>
  <c r="U852" i="2" s="1"/>
  <c r="V853" i="2"/>
  <c r="V852" i="2" s="1"/>
  <c r="W853" i="2"/>
  <c r="W852" i="2" s="1"/>
  <c r="X853" i="2"/>
  <c r="X852" i="2" s="1"/>
  <c r="Y853" i="2"/>
  <c r="Y852" i="2" s="1"/>
  <c r="Z853" i="2"/>
  <c r="Z852" i="2" s="1"/>
  <c r="AA853" i="2"/>
  <c r="AA852" i="2" s="1"/>
  <c r="AB853" i="2"/>
  <c r="AB852" i="2" s="1"/>
  <c r="AC853" i="2"/>
  <c r="AC852" i="2" s="1"/>
  <c r="R857" i="2"/>
  <c r="Q857" i="2"/>
  <c r="R856" i="2"/>
  <c r="Q856" i="2"/>
  <c r="R855" i="2"/>
  <c r="Q855" i="2"/>
  <c r="R854" i="2"/>
  <c r="R843" i="2" s="1"/>
  <c r="R1358" i="2" s="1"/>
  <c r="Q854" i="2"/>
  <c r="R851" i="2"/>
  <c r="G851" i="2"/>
  <c r="I848" i="2"/>
  <c r="J848" i="2"/>
  <c r="K848" i="2"/>
  <c r="L848" i="2"/>
  <c r="M848" i="2"/>
  <c r="N848" i="2"/>
  <c r="O848" i="2"/>
  <c r="P848" i="2"/>
  <c r="Z848" i="2"/>
  <c r="AA848" i="2"/>
  <c r="AB848" i="2"/>
  <c r="AC848" i="2"/>
  <c r="I849" i="2"/>
  <c r="J849" i="2"/>
  <c r="K849" i="2"/>
  <c r="L849" i="2"/>
  <c r="M849" i="2"/>
  <c r="N849" i="2"/>
  <c r="O849" i="2"/>
  <c r="P849" i="2"/>
  <c r="Z849" i="2"/>
  <c r="AA849" i="2"/>
  <c r="AB849" i="2"/>
  <c r="AC849" i="2"/>
  <c r="I850" i="2"/>
  <c r="J850" i="2"/>
  <c r="K850" i="2"/>
  <c r="L850" i="2"/>
  <c r="M850" i="2"/>
  <c r="N850" i="2"/>
  <c r="O850" i="2"/>
  <c r="P850" i="2"/>
  <c r="Z850" i="2"/>
  <c r="AA850" i="2"/>
  <c r="AB850" i="2"/>
  <c r="AC850" i="2"/>
  <c r="I847" i="2"/>
  <c r="J847" i="2"/>
  <c r="K847" i="2"/>
  <c r="L847" i="2"/>
  <c r="M847" i="2"/>
  <c r="N847" i="2"/>
  <c r="O847" i="2"/>
  <c r="P847" i="2"/>
  <c r="Z847" i="2"/>
  <c r="AA847" i="2"/>
  <c r="AB847" i="2"/>
  <c r="AC847" i="2"/>
  <c r="I846" i="2"/>
  <c r="J846" i="2"/>
  <c r="K846" i="2"/>
  <c r="L846" i="2"/>
  <c r="M846" i="2"/>
  <c r="N846" i="2"/>
  <c r="O846" i="2"/>
  <c r="P846" i="2"/>
  <c r="Z846" i="2"/>
  <c r="AA846" i="2"/>
  <c r="AB846" i="2"/>
  <c r="AC846" i="2"/>
  <c r="I844" i="2"/>
  <c r="J844" i="2"/>
  <c r="K844" i="2"/>
  <c r="L844" i="2"/>
  <c r="M844" i="2"/>
  <c r="N844" i="2"/>
  <c r="P844" i="2"/>
  <c r="Z844" i="2"/>
  <c r="AA844" i="2"/>
  <c r="AB844" i="2"/>
  <c r="AC844" i="2"/>
  <c r="I843" i="2"/>
  <c r="I1358" i="2" s="1"/>
  <c r="J843" i="2"/>
  <c r="J1358" i="2" s="1"/>
  <c r="K843" i="2"/>
  <c r="K1358" i="2" s="1"/>
  <c r="L843" i="2"/>
  <c r="L1358" i="2" s="1"/>
  <c r="M843" i="2"/>
  <c r="M1358" i="2" s="1"/>
  <c r="N843" i="2"/>
  <c r="N1358" i="2" s="1"/>
  <c r="P843" i="2"/>
  <c r="P1358" i="2" s="1"/>
  <c r="Z843" i="2"/>
  <c r="Z1358" i="2" s="1"/>
  <c r="AA843" i="2"/>
  <c r="AA1358" i="2" s="1"/>
  <c r="AB843" i="2"/>
  <c r="AB1358" i="2" s="1"/>
  <c r="AC843" i="2"/>
  <c r="AC1358" i="2" s="1"/>
  <c r="R826" i="2"/>
  <c r="R819" i="2" s="1"/>
  <c r="Q826" i="2"/>
  <c r="Q819" i="2" s="1"/>
  <c r="R825" i="2"/>
  <c r="R818" i="2" s="1"/>
  <c r="Q825" i="2"/>
  <c r="Q818" i="2" s="1"/>
  <c r="R824" i="2"/>
  <c r="R817" i="2" s="1"/>
  <c r="Q824" i="2"/>
  <c r="Q817" i="2" s="1"/>
  <c r="R823" i="2"/>
  <c r="R816" i="2" s="1"/>
  <c r="Q823" i="2"/>
  <c r="Q816" i="2" s="1"/>
  <c r="I822" i="2"/>
  <c r="I821" i="2" s="1"/>
  <c r="J822" i="2"/>
  <c r="J821" i="2" s="1"/>
  <c r="K822" i="2"/>
  <c r="K821" i="2" s="1"/>
  <c r="L822" i="2"/>
  <c r="L821" i="2" s="1"/>
  <c r="M822" i="2"/>
  <c r="M821" i="2" s="1"/>
  <c r="N822" i="2"/>
  <c r="N821" i="2" s="1"/>
  <c r="O822" i="2"/>
  <c r="O821" i="2" s="1"/>
  <c r="P822" i="2"/>
  <c r="P821" i="2" s="1"/>
  <c r="S822" i="2"/>
  <c r="S821" i="2" s="1"/>
  <c r="T822" i="2"/>
  <c r="T821" i="2" s="1"/>
  <c r="U822" i="2"/>
  <c r="U821" i="2" s="1"/>
  <c r="V822" i="2"/>
  <c r="V821" i="2" s="1"/>
  <c r="W822" i="2"/>
  <c r="W821" i="2" s="1"/>
  <c r="X822" i="2"/>
  <c r="X821" i="2" s="1"/>
  <c r="Y822" i="2"/>
  <c r="Y821" i="2" s="1"/>
  <c r="Z822" i="2"/>
  <c r="Z821" i="2" s="1"/>
  <c r="AA822" i="2"/>
  <c r="AA821" i="2" s="1"/>
  <c r="AB822" i="2"/>
  <c r="AB821" i="2" s="1"/>
  <c r="AC822" i="2"/>
  <c r="AC821" i="2" s="1"/>
  <c r="I816" i="2"/>
  <c r="J816" i="2"/>
  <c r="K816" i="2"/>
  <c r="L816" i="2"/>
  <c r="M816" i="2"/>
  <c r="N816" i="2"/>
  <c r="O816" i="2"/>
  <c r="P816" i="2"/>
  <c r="S816" i="2"/>
  <c r="T816" i="2"/>
  <c r="U816" i="2"/>
  <c r="V816" i="2"/>
  <c r="W816" i="2"/>
  <c r="X816" i="2"/>
  <c r="Y816" i="2"/>
  <c r="Z816" i="2"/>
  <c r="AA816" i="2"/>
  <c r="AB816" i="2"/>
  <c r="AC816" i="2"/>
  <c r="I817" i="2"/>
  <c r="J817" i="2"/>
  <c r="K817" i="2"/>
  <c r="L817" i="2"/>
  <c r="M817" i="2"/>
  <c r="N817" i="2"/>
  <c r="O817" i="2"/>
  <c r="P817" i="2"/>
  <c r="S817" i="2"/>
  <c r="T817" i="2"/>
  <c r="U817" i="2"/>
  <c r="V817" i="2"/>
  <c r="W817" i="2"/>
  <c r="X817" i="2"/>
  <c r="Y817" i="2"/>
  <c r="Z817" i="2"/>
  <c r="AA817" i="2"/>
  <c r="AB817" i="2"/>
  <c r="AC817" i="2"/>
  <c r="I818" i="2"/>
  <c r="J818" i="2"/>
  <c r="K818" i="2"/>
  <c r="L818" i="2"/>
  <c r="M818" i="2"/>
  <c r="N818" i="2"/>
  <c r="O818" i="2"/>
  <c r="P818" i="2"/>
  <c r="S818" i="2"/>
  <c r="T818" i="2"/>
  <c r="U818" i="2"/>
  <c r="V818" i="2"/>
  <c r="W818" i="2"/>
  <c r="X818" i="2"/>
  <c r="Y818" i="2"/>
  <c r="Z818" i="2"/>
  <c r="AA818" i="2"/>
  <c r="AB818" i="2"/>
  <c r="AC818" i="2"/>
  <c r="I819" i="2"/>
  <c r="J819" i="2"/>
  <c r="K819" i="2"/>
  <c r="L819" i="2"/>
  <c r="M819" i="2"/>
  <c r="N819" i="2"/>
  <c r="O819" i="2"/>
  <c r="P819" i="2"/>
  <c r="S819" i="2"/>
  <c r="T819" i="2"/>
  <c r="U819" i="2"/>
  <c r="V819" i="2"/>
  <c r="W819" i="2"/>
  <c r="X819" i="2"/>
  <c r="Y819" i="2"/>
  <c r="Z819" i="2"/>
  <c r="AA819" i="2"/>
  <c r="AB819" i="2"/>
  <c r="AC819" i="2"/>
  <c r="H813" i="2"/>
  <c r="I813" i="2"/>
  <c r="J813" i="2"/>
  <c r="K813" i="2"/>
  <c r="L813" i="2"/>
  <c r="M813" i="2"/>
  <c r="N813" i="2"/>
  <c r="O813" i="2"/>
  <c r="P813" i="2"/>
  <c r="Q813" i="2"/>
  <c r="R813" i="2"/>
  <c r="S813" i="2"/>
  <c r="T813" i="2"/>
  <c r="U813" i="2"/>
  <c r="V813" i="2"/>
  <c r="W813" i="2"/>
  <c r="X813" i="2"/>
  <c r="Y813" i="2"/>
  <c r="Z813" i="2"/>
  <c r="AA813" i="2"/>
  <c r="AB813" i="2"/>
  <c r="AC813" i="2"/>
  <c r="G813" i="2"/>
  <c r="Q809" i="2"/>
  <c r="Q774" i="2" s="1"/>
  <c r="R812" i="2"/>
  <c r="Q812" i="2"/>
  <c r="R811" i="2"/>
  <c r="Q811" i="2"/>
  <c r="R810" i="2"/>
  <c r="Q810" i="2"/>
  <c r="R809" i="2"/>
  <c r="I808" i="2"/>
  <c r="I807" i="2" s="1"/>
  <c r="J808" i="2"/>
  <c r="J807" i="2" s="1"/>
  <c r="K808" i="2"/>
  <c r="K807" i="2" s="1"/>
  <c r="L808" i="2"/>
  <c r="L807" i="2" s="1"/>
  <c r="M808" i="2"/>
  <c r="M807" i="2" s="1"/>
  <c r="N808" i="2"/>
  <c r="N807" i="2" s="1"/>
  <c r="O808" i="2"/>
  <c r="O807" i="2" s="1"/>
  <c r="P808" i="2"/>
  <c r="P807" i="2" s="1"/>
  <c r="S808" i="2"/>
  <c r="S807" i="2" s="1"/>
  <c r="T808" i="2"/>
  <c r="T807" i="2" s="1"/>
  <c r="U808" i="2"/>
  <c r="U807" i="2" s="1"/>
  <c r="V808" i="2"/>
  <c r="V807" i="2" s="1"/>
  <c r="W808" i="2"/>
  <c r="W807" i="2" s="1"/>
  <c r="X808" i="2"/>
  <c r="X807" i="2" s="1"/>
  <c r="Y808" i="2"/>
  <c r="Y807" i="2" s="1"/>
  <c r="Z808" i="2"/>
  <c r="Z807" i="2" s="1"/>
  <c r="AA808" i="2"/>
  <c r="AA807" i="2" s="1"/>
  <c r="AB808" i="2"/>
  <c r="AB807" i="2" s="1"/>
  <c r="AC808" i="2"/>
  <c r="AC807" i="2" s="1"/>
  <c r="R806" i="2"/>
  <c r="R805" i="2"/>
  <c r="Q805" i="2"/>
  <c r="R804" i="2"/>
  <c r="Q804" i="2"/>
  <c r="R803" i="2"/>
  <c r="Q803" i="2"/>
  <c r="R802" i="2"/>
  <c r="R773" i="2" s="1"/>
  <c r="Q802" i="2"/>
  <c r="I801" i="2"/>
  <c r="I800" i="2" s="1"/>
  <c r="J801" i="2"/>
  <c r="J800" i="2" s="1"/>
  <c r="K801" i="2"/>
  <c r="K800" i="2" s="1"/>
  <c r="L801" i="2"/>
  <c r="L800" i="2" s="1"/>
  <c r="M801" i="2"/>
  <c r="M800" i="2" s="1"/>
  <c r="N801" i="2"/>
  <c r="N800" i="2" s="1"/>
  <c r="O801" i="2"/>
  <c r="O800" i="2" s="1"/>
  <c r="P801" i="2"/>
  <c r="P800" i="2" s="1"/>
  <c r="S801" i="2"/>
  <c r="S800" i="2" s="1"/>
  <c r="T801" i="2"/>
  <c r="T800" i="2" s="1"/>
  <c r="U801" i="2"/>
  <c r="U800" i="2" s="1"/>
  <c r="V801" i="2"/>
  <c r="V800" i="2" s="1"/>
  <c r="W801" i="2"/>
  <c r="W800" i="2" s="1"/>
  <c r="X801" i="2"/>
  <c r="X800" i="2" s="1"/>
  <c r="Y801" i="2"/>
  <c r="Y800" i="2" s="1"/>
  <c r="Z801" i="2"/>
  <c r="Z800" i="2" s="1"/>
  <c r="AA801" i="2"/>
  <c r="AA800" i="2" s="1"/>
  <c r="AB801" i="2"/>
  <c r="AB800" i="2" s="1"/>
  <c r="AC801" i="2"/>
  <c r="AC800" i="2" s="1"/>
  <c r="R799" i="2"/>
  <c r="Q798" i="2"/>
  <c r="R798" i="2"/>
  <c r="R797" i="2"/>
  <c r="Q797" i="2"/>
  <c r="R796" i="2"/>
  <c r="Q796" i="2"/>
  <c r="R795" i="2"/>
  <c r="R772" i="2" s="1"/>
  <c r="Q795" i="2"/>
  <c r="Q772" i="2" s="1"/>
  <c r="I794" i="2"/>
  <c r="I793" i="2" s="1"/>
  <c r="J794" i="2"/>
  <c r="J793" i="2" s="1"/>
  <c r="K794" i="2"/>
  <c r="K793" i="2" s="1"/>
  <c r="L794" i="2"/>
  <c r="L793" i="2" s="1"/>
  <c r="M794" i="2"/>
  <c r="M793" i="2" s="1"/>
  <c r="N794" i="2"/>
  <c r="N793" i="2" s="1"/>
  <c r="O794" i="2"/>
  <c r="O793" i="2" s="1"/>
  <c r="P794" i="2"/>
  <c r="P793" i="2" s="1"/>
  <c r="S794" i="2"/>
  <c r="S793" i="2" s="1"/>
  <c r="V794" i="2"/>
  <c r="V793" i="2" s="1"/>
  <c r="W794" i="2"/>
  <c r="W793" i="2" s="1"/>
  <c r="X794" i="2"/>
  <c r="X793" i="2" s="1"/>
  <c r="Y794" i="2"/>
  <c r="Y793" i="2" s="1"/>
  <c r="Z794" i="2"/>
  <c r="Z793" i="2" s="1"/>
  <c r="AA794" i="2"/>
  <c r="AA793" i="2" s="1"/>
  <c r="AB794" i="2"/>
  <c r="AB793" i="2" s="1"/>
  <c r="AC794" i="2"/>
  <c r="AC793" i="2" s="1"/>
  <c r="R792" i="2"/>
  <c r="R791" i="2"/>
  <c r="Q791" i="2"/>
  <c r="R790" i="2"/>
  <c r="Q790" i="2"/>
  <c r="R789" i="2"/>
  <c r="Q789" i="2"/>
  <c r="R788" i="2"/>
  <c r="Q788" i="2"/>
  <c r="Q771" i="2" s="1"/>
  <c r="G788" i="2"/>
  <c r="G771" i="2" s="1"/>
  <c r="I787" i="2"/>
  <c r="I786" i="2" s="1"/>
  <c r="J787" i="2"/>
  <c r="J786" i="2" s="1"/>
  <c r="K787" i="2"/>
  <c r="K786" i="2" s="1"/>
  <c r="L787" i="2"/>
  <c r="L786" i="2" s="1"/>
  <c r="M787" i="2"/>
  <c r="M786" i="2" s="1"/>
  <c r="N787" i="2"/>
  <c r="N786" i="2" s="1"/>
  <c r="O787" i="2"/>
  <c r="O786" i="2" s="1"/>
  <c r="P787" i="2"/>
  <c r="P786" i="2" s="1"/>
  <c r="S787" i="2"/>
  <c r="S786" i="2" s="1"/>
  <c r="T787" i="2"/>
  <c r="T786" i="2" s="1"/>
  <c r="U787" i="2"/>
  <c r="U786" i="2" s="1"/>
  <c r="V787" i="2"/>
  <c r="V786" i="2" s="1"/>
  <c r="W787" i="2"/>
  <c r="W786" i="2" s="1"/>
  <c r="X787" i="2"/>
  <c r="X786" i="2" s="1"/>
  <c r="Y787" i="2"/>
  <c r="Y786" i="2" s="1"/>
  <c r="Z787" i="2"/>
  <c r="Z786" i="2" s="1"/>
  <c r="AA787" i="2"/>
  <c r="AA786" i="2" s="1"/>
  <c r="AB787" i="2"/>
  <c r="AB786" i="2" s="1"/>
  <c r="AC787" i="2"/>
  <c r="AC786" i="2" s="1"/>
  <c r="R785" i="2"/>
  <c r="Q785" i="2"/>
  <c r="S780" i="2"/>
  <c r="S779" i="2" s="1"/>
  <c r="T780" i="2"/>
  <c r="T779" i="2" s="1"/>
  <c r="U780" i="2"/>
  <c r="U779" i="2" s="1"/>
  <c r="V780" i="2"/>
  <c r="V779" i="2" s="1"/>
  <c r="W780" i="2"/>
  <c r="W779" i="2" s="1"/>
  <c r="X780" i="2"/>
  <c r="X779" i="2" s="1"/>
  <c r="Y780" i="2"/>
  <c r="Y779" i="2" s="1"/>
  <c r="Z780" i="2"/>
  <c r="Z779" i="2" s="1"/>
  <c r="AA780" i="2"/>
  <c r="AA779" i="2" s="1"/>
  <c r="AB780" i="2"/>
  <c r="AB779" i="2" s="1"/>
  <c r="AC780" i="2"/>
  <c r="AC779" i="2" s="1"/>
  <c r="R784" i="2"/>
  <c r="Q784" i="2"/>
  <c r="R783" i="2"/>
  <c r="Q783" i="2"/>
  <c r="R782" i="2"/>
  <c r="Q782" i="2"/>
  <c r="R781" i="2"/>
  <c r="Q781" i="2"/>
  <c r="Q770" i="2" s="1"/>
  <c r="R778" i="2"/>
  <c r="Q778" i="2"/>
  <c r="G781" i="2"/>
  <c r="G770" i="2" s="1"/>
  <c r="G778" i="2"/>
  <c r="AA753" i="2"/>
  <c r="AA767" i="2"/>
  <c r="AB767" i="2"/>
  <c r="I770" i="2"/>
  <c r="J770" i="2"/>
  <c r="K770" i="2"/>
  <c r="L770" i="2"/>
  <c r="M770" i="2"/>
  <c r="N770" i="2"/>
  <c r="O770" i="2"/>
  <c r="P770" i="2"/>
  <c r="S770" i="2"/>
  <c r="T770" i="2"/>
  <c r="V770" i="2"/>
  <c r="W770" i="2"/>
  <c r="X770" i="2"/>
  <c r="Y770" i="2"/>
  <c r="Z770" i="2"/>
  <c r="AC770" i="2"/>
  <c r="I771" i="2"/>
  <c r="J771" i="2"/>
  <c r="K771" i="2"/>
  <c r="L771" i="2"/>
  <c r="M771" i="2"/>
  <c r="N771" i="2"/>
  <c r="O771" i="2"/>
  <c r="P771" i="2"/>
  <c r="S771" i="2"/>
  <c r="T771" i="2"/>
  <c r="U771" i="2"/>
  <c r="V771" i="2"/>
  <c r="W771" i="2"/>
  <c r="X771" i="2"/>
  <c r="Y771" i="2"/>
  <c r="Z771" i="2"/>
  <c r="AA771" i="2"/>
  <c r="AB771" i="2"/>
  <c r="AC771" i="2"/>
  <c r="I772" i="2"/>
  <c r="J772" i="2"/>
  <c r="K772" i="2"/>
  <c r="L772" i="2"/>
  <c r="M772" i="2"/>
  <c r="N772" i="2"/>
  <c r="O772" i="2"/>
  <c r="P772" i="2"/>
  <c r="S772" i="2"/>
  <c r="T772" i="2"/>
  <c r="U772" i="2"/>
  <c r="V772" i="2"/>
  <c r="W772" i="2"/>
  <c r="X772" i="2"/>
  <c r="Y772" i="2"/>
  <c r="Z772" i="2"/>
  <c r="AA772" i="2"/>
  <c r="AB772" i="2"/>
  <c r="AC772" i="2"/>
  <c r="I773" i="2"/>
  <c r="J773" i="2"/>
  <c r="K773" i="2"/>
  <c r="L773" i="2"/>
  <c r="M773" i="2"/>
  <c r="N773" i="2"/>
  <c r="O773" i="2"/>
  <c r="P773" i="2"/>
  <c r="S773" i="2"/>
  <c r="T773" i="2"/>
  <c r="U773" i="2"/>
  <c r="V773" i="2"/>
  <c r="W773" i="2"/>
  <c r="X773" i="2"/>
  <c r="Y773" i="2"/>
  <c r="Z773" i="2"/>
  <c r="AA773" i="2"/>
  <c r="AB773" i="2"/>
  <c r="AC773" i="2"/>
  <c r="I774" i="2"/>
  <c r="J774" i="2"/>
  <c r="K774" i="2"/>
  <c r="L774" i="2"/>
  <c r="M774" i="2"/>
  <c r="N774" i="2"/>
  <c r="O774" i="2"/>
  <c r="P774" i="2"/>
  <c r="S774" i="2"/>
  <c r="T774" i="2"/>
  <c r="U774" i="2"/>
  <c r="V774" i="2"/>
  <c r="W774" i="2"/>
  <c r="X774" i="2"/>
  <c r="Y774" i="2"/>
  <c r="Z774" i="2"/>
  <c r="AA774" i="2"/>
  <c r="AB774" i="2"/>
  <c r="AC774" i="2"/>
  <c r="I775" i="2"/>
  <c r="J775" i="2"/>
  <c r="K775" i="2"/>
  <c r="L775" i="2"/>
  <c r="M775" i="2"/>
  <c r="N775" i="2"/>
  <c r="O775" i="2"/>
  <c r="P775" i="2"/>
  <c r="S775" i="2"/>
  <c r="T775" i="2"/>
  <c r="U775" i="2"/>
  <c r="V775" i="2"/>
  <c r="W775" i="2"/>
  <c r="X775" i="2"/>
  <c r="Y775" i="2"/>
  <c r="Z775" i="2"/>
  <c r="AA775" i="2"/>
  <c r="AB775" i="2"/>
  <c r="AC775" i="2"/>
  <c r="I776" i="2"/>
  <c r="J776" i="2"/>
  <c r="K776" i="2"/>
  <c r="L776" i="2"/>
  <c r="M776" i="2"/>
  <c r="N776" i="2"/>
  <c r="O776" i="2"/>
  <c r="P776" i="2"/>
  <c r="S776" i="2"/>
  <c r="T776" i="2"/>
  <c r="U776" i="2"/>
  <c r="V776" i="2"/>
  <c r="W776" i="2"/>
  <c r="X776" i="2"/>
  <c r="Y776" i="2"/>
  <c r="Z776" i="2"/>
  <c r="AA776" i="2"/>
  <c r="AB776" i="2"/>
  <c r="AC776" i="2"/>
  <c r="I777" i="2"/>
  <c r="J777" i="2"/>
  <c r="K777" i="2"/>
  <c r="L777" i="2"/>
  <c r="M777" i="2"/>
  <c r="N777" i="2"/>
  <c r="O777" i="2"/>
  <c r="P777" i="2"/>
  <c r="S777" i="2"/>
  <c r="T777" i="2"/>
  <c r="U777" i="2"/>
  <c r="V777" i="2"/>
  <c r="W777" i="2"/>
  <c r="X777" i="2"/>
  <c r="Y777" i="2"/>
  <c r="Z777" i="2"/>
  <c r="AA777" i="2"/>
  <c r="AB777" i="2"/>
  <c r="AC777" i="2"/>
  <c r="Q685" i="2"/>
  <c r="Q684" i="2"/>
  <c r="Q1049" i="2" l="1"/>
  <c r="Q1047" i="2"/>
  <c r="Q1228" i="2" s="1"/>
  <c r="R1357" i="2"/>
  <c r="AB1357" i="2"/>
  <c r="Z1357" i="2"/>
  <c r="R1408" i="2"/>
  <c r="AC1357" i="2"/>
  <c r="AA1357" i="2"/>
  <c r="R1418" i="2"/>
  <c r="Z1418" i="2"/>
  <c r="AB1418" i="2"/>
  <c r="Q1230" i="2"/>
  <c r="Q1404" i="2" s="1"/>
  <c r="R848" i="2"/>
  <c r="R889" i="2" s="1"/>
  <c r="R849" i="2"/>
  <c r="R850" i="2"/>
  <c r="R891" i="2" s="1"/>
  <c r="Q1341" i="2"/>
  <c r="Q1413" i="2" s="1"/>
  <c r="Q1418" i="2" s="1"/>
  <c r="R1047" i="2"/>
  <c r="R1228" i="2" s="1"/>
  <c r="R1402" i="2" s="1"/>
  <c r="R1407" i="2" s="1"/>
  <c r="AC1402" i="2"/>
  <c r="AC1407" i="2" s="1"/>
  <c r="AB1340" i="2"/>
  <c r="AB1412" i="2" s="1"/>
  <c r="Z1340" i="2"/>
  <c r="Z1412" i="2" s="1"/>
  <c r="P1357" i="2"/>
  <c r="M1357" i="2"/>
  <c r="K1357" i="2"/>
  <c r="I1357" i="2"/>
  <c r="N1357" i="2"/>
  <c r="L1357" i="2"/>
  <c r="J1357" i="2"/>
  <c r="L888" i="2"/>
  <c r="W888" i="2"/>
  <c r="Z888" i="2"/>
  <c r="V888" i="2"/>
  <c r="P888" i="2"/>
  <c r="K888" i="2"/>
  <c r="AA888" i="2"/>
  <c r="N888" i="2"/>
  <c r="J888" i="2"/>
  <c r="X888" i="2"/>
  <c r="T888" i="2"/>
  <c r="M888" i="2"/>
  <c r="I888" i="2"/>
  <c r="AC888" i="2"/>
  <c r="AB888" i="2"/>
  <c r="Y888" i="2"/>
  <c r="U888" i="2"/>
  <c r="S888" i="2"/>
  <c r="R1342" i="2"/>
  <c r="R1414" i="2" s="1"/>
  <c r="AC891" i="2"/>
  <c r="Y891" i="2"/>
  <c r="U891" i="2"/>
  <c r="O891" i="2"/>
  <c r="K891" i="2"/>
  <c r="AB890" i="2"/>
  <c r="X890" i="2"/>
  <c r="T890" i="2"/>
  <c r="N890" i="2"/>
  <c r="J890" i="2"/>
  <c r="AA889" i="2"/>
  <c r="W889" i="2"/>
  <c r="S889" i="2"/>
  <c r="M889" i="2"/>
  <c r="I889" i="2"/>
  <c r="AA891" i="2"/>
  <c r="W891" i="2"/>
  <c r="S891" i="2"/>
  <c r="M891" i="2"/>
  <c r="I891" i="2"/>
  <c r="Z890" i="2"/>
  <c r="V890" i="2"/>
  <c r="P890" i="2"/>
  <c r="L890" i="2"/>
  <c r="AC889" i="2"/>
  <c r="Y889" i="2"/>
  <c r="U889" i="2"/>
  <c r="O889" i="2"/>
  <c r="K889" i="2"/>
  <c r="W950" i="2"/>
  <c r="S950" i="2"/>
  <c r="L949" i="2"/>
  <c r="AA950" i="2"/>
  <c r="P949" i="2"/>
  <c r="W1340" i="2"/>
  <c r="W1412" i="2" s="1"/>
  <c r="S1340" i="2"/>
  <c r="S1412" i="2" s="1"/>
  <c r="Q904" i="2"/>
  <c r="Q903" i="2" s="1"/>
  <c r="R918" i="2"/>
  <c r="R917" i="2" s="1"/>
  <c r="Q860" i="2"/>
  <c r="Q859" i="2" s="1"/>
  <c r="Q883" i="2"/>
  <c r="Q882" i="2" s="1"/>
  <c r="AC950" i="2"/>
  <c r="Y950" i="2"/>
  <c r="U950" i="2"/>
  <c r="N949" i="2"/>
  <c r="J949" i="2"/>
  <c r="R801" i="2"/>
  <c r="R800" i="2" s="1"/>
  <c r="R904" i="2"/>
  <c r="R903" i="2" s="1"/>
  <c r="Q787" i="2"/>
  <c r="Q786" i="2" s="1"/>
  <c r="Q853" i="2"/>
  <c r="R860" i="2"/>
  <c r="R859" i="2" s="1"/>
  <c r="Q918" i="2"/>
  <c r="Q917" i="2" s="1"/>
  <c r="Q911" i="2"/>
  <c r="Q910" i="2" s="1"/>
  <c r="R911" i="2"/>
  <c r="R910" i="2" s="1"/>
  <c r="P1340" i="2"/>
  <c r="P1412" i="2" s="1"/>
  <c r="Q1408" i="2"/>
  <c r="L1340" i="2"/>
  <c r="L1412" i="2" s="1"/>
  <c r="Q868" i="2"/>
  <c r="Q867" i="2" s="1"/>
  <c r="R1049" i="2"/>
  <c r="R1230" i="2" s="1"/>
  <c r="R1404" i="2" s="1"/>
  <c r="R787" i="2"/>
  <c r="R786" i="2" s="1"/>
  <c r="Q1050" i="2"/>
  <c r="Q1231" i="2" s="1"/>
  <c r="Q1405" i="2" s="1"/>
  <c r="R822" i="2"/>
  <c r="R821" i="2" s="1"/>
  <c r="R815" i="2"/>
  <c r="R814" i="2" s="1"/>
  <c r="S876" i="2"/>
  <c r="AB950" i="2"/>
  <c r="Z950" i="2"/>
  <c r="X950" i="2"/>
  <c r="V950" i="2"/>
  <c r="T950" i="2"/>
  <c r="P950" i="2"/>
  <c r="N950" i="2"/>
  <c r="L950" i="2"/>
  <c r="J950" i="2"/>
  <c r="AC949" i="2"/>
  <c r="AA949" i="2"/>
  <c r="Y949" i="2"/>
  <c r="W949" i="2"/>
  <c r="U949" i="2"/>
  <c r="S949" i="2"/>
  <c r="P948" i="2"/>
  <c r="N948" i="2"/>
  <c r="L948" i="2"/>
  <c r="J948" i="2"/>
  <c r="Q1048" i="2"/>
  <c r="J1227" i="2"/>
  <c r="J1401" i="2" s="1"/>
  <c r="N1227" i="2"/>
  <c r="N1401" i="2" s="1"/>
  <c r="T1227" i="2"/>
  <c r="T1401" i="2" s="1"/>
  <c r="X1227" i="2"/>
  <c r="X1401" i="2" s="1"/>
  <c r="AB1227" i="2"/>
  <c r="AB1401" i="2" s="1"/>
  <c r="U1227" i="2"/>
  <c r="U1401" i="2" s="1"/>
  <c r="Y1227" i="2"/>
  <c r="Y1401" i="2" s="1"/>
  <c r="AC1227" i="2"/>
  <c r="AC1401" i="2" s="1"/>
  <c r="AA876" i="2"/>
  <c r="I876" i="2"/>
  <c r="I875" i="2" s="1"/>
  <c r="S1227" i="2"/>
  <c r="S1401" i="2" s="1"/>
  <c r="W1227" i="2"/>
  <c r="W1401" i="2" s="1"/>
  <c r="P1227" i="2"/>
  <c r="P1401" i="2" s="1"/>
  <c r="V1227" i="2"/>
  <c r="V1401" i="2" s="1"/>
  <c r="Z1227" i="2"/>
  <c r="Z1401" i="2" s="1"/>
  <c r="AA1227" i="2"/>
  <c r="AA1401" i="2" s="1"/>
  <c r="R1012" i="2"/>
  <c r="W876" i="2"/>
  <c r="M876" i="2"/>
  <c r="M875" i="2" s="1"/>
  <c r="R1050" i="2"/>
  <c r="R1231" i="2" s="1"/>
  <c r="R1405" i="2" s="1"/>
  <c r="Q843" i="2"/>
  <c r="Q1358" i="2" s="1"/>
  <c r="L1227" i="2"/>
  <c r="L1401" i="2" s="1"/>
  <c r="I1227" i="2"/>
  <c r="I1401" i="2" s="1"/>
  <c r="M1227" i="2"/>
  <c r="M1401" i="2" s="1"/>
  <c r="AC876" i="2"/>
  <c r="Y876" i="2"/>
  <c r="U876" i="2"/>
  <c r="O876" i="2"/>
  <c r="O875" i="2" s="1"/>
  <c r="K876" i="2"/>
  <c r="K875" i="2" s="1"/>
  <c r="K1227" i="2"/>
  <c r="K1401" i="2" s="1"/>
  <c r="U769" i="2"/>
  <c r="U768" i="2" s="1"/>
  <c r="T815" i="2"/>
  <c r="T814" i="2" s="1"/>
  <c r="P895" i="2"/>
  <c r="Q899" i="2"/>
  <c r="Q948" i="2" s="1"/>
  <c r="Q900" i="2"/>
  <c r="Q949" i="2" s="1"/>
  <c r="Q901" i="2"/>
  <c r="Q950" i="2" s="1"/>
  <c r="R1048" i="2"/>
  <c r="R1229" i="2" s="1"/>
  <c r="R1403" i="2" s="1"/>
  <c r="AB876" i="2"/>
  <c r="Z876" i="2"/>
  <c r="X876" i="2"/>
  <c r="V876" i="2"/>
  <c r="T876" i="2"/>
  <c r="P876" i="2"/>
  <c r="P875" i="2" s="1"/>
  <c r="N876" i="2"/>
  <c r="N875" i="2" s="1"/>
  <c r="L876" i="2"/>
  <c r="L875" i="2" s="1"/>
  <c r="J876" i="2"/>
  <c r="J875" i="2" s="1"/>
  <c r="R853" i="2"/>
  <c r="R852" i="2" s="1"/>
  <c r="AB891" i="2"/>
  <c r="Z891" i="2"/>
  <c r="X891" i="2"/>
  <c r="V891" i="2"/>
  <c r="T891" i="2"/>
  <c r="O890" i="2"/>
  <c r="M890" i="2"/>
  <c r="K890" i="2"/>
  <c r="I890" i="2"/>
  <c r="AB889" i="2"/>
  <c r="Z889" i="2"/>
  <c r="X889" i="2"/>
  <c r="O950" i="2"/>
  <c r="M950" i="2"/>
  <c r="K950" i="2"/>
  <c r="I950" i="2"/>
  <c r="AB949" i="2"/>
  <c r="Z949" i="2"/>
  <c r="X949" i="2"/>
  <c r="V949" i="2"/>
  <c r="T949" i="2"/>
  <c r="O948" i="2"/>
  <c r="M948" i="2"/>
  <c r="K948" i="2"/>
  <c r="I948" i="2"/>
  <c r="Q898" i="2"/>
  <c r="Z895" i="2"/>
  <c r="Q896" i="2"/>
  <c r="P925" i="2"/>
  <c r="P924" i="2" s="1"/>
  <c r="R962" i="2"/>
  <c r="Q876" i="2"/>
  <c r="AC769" i="2"/>
  <c r="AB815" i="2"/>
  <c r="AB814" i="2" s="1"/>
  <c r="J815" i="2"/>
  <c r="J814" i="2" s="1"/>
  <c r="Q846" i="2"/>
  <c r="Q1357" i="2" s="1"/>
  <c r="P891" i="2"/>
  <c r="N891" i="2"/>
  <c r="L891" i="2"/>
  <c r="J891" i="2"/>
  <c r="AC890" i="2"/>
  <c r="AA890" i="2"/>
  <c r="Y890" i="2"/>
  <c r="W890" i="2"/>
  <c r="U890" i="2"/>
  <c r="S890" i="2"/>
  <c r="P889" i="2"/>
  <c r="N889" i="2"/>
  <c r="L889" i="2"/>
  <c r="J889" i="2"/>
  <c r="O949" i="2"/>
  <c r="M949" i="2"/>
  <c r="K949" i="2"/>
  <c r="I949" i="2"/>
  <c r="AB948" i="2"/>
  <c r="Z948" i="2"/>
  <c r="X948" i="2"/>
  <c r="V948" i="2"/>
  <c r="T948" i="2"/>
  <c r="L895" i="2"/>
  <c r="V895" i="2"/>
  <c r="M769" i="2"/>
  <c r="N769" i="2"/>
  <c r="R775" i="2"/>
  <c r="R776" i="2"/>
  <c r="R794" i="2"/>
  <c r="R793" i="2" s="1"/>
  <c r="Q777" i="2"/>
  <c r="X815" i="2"/>
  <c r="X814" i="2" s="1"/>
  <c r="N815" i="2"/>
  <c r="N814" i="2" s="1"/>
  <c r="M842" i="2"/>
  <c r="I842" i="2"/>
  <c r="Q848" i="2"/>
  <c r="Q889" i="2" s="1"/>
  <c r="Q849" i="2"/>
  <c r="Q890" i="2" s="1"/>
  <c r="Q850" i="2"/>
  <c r="Q891" i="2" s="1"/>
  <c r="Q897" i="2"/>
  <c r="X925" i="2"/>
  <c r="X924" i="2" s="1"/>
  <c r="Y769" i="2"/>
  <c r="Y768" i="2" s="1"/>
  <c r="N895" i="2"/>
  <c r="J895" i="2"/>
  <c r="AB895" i="2"/>
  <c r="X895" i="2"/>
  <c r="T895" i="2"/>
  <c r="J769" i="2"/>
  <c r="R780" i="2"/>
  <c r="R779" i="2" s="1"/>
  <c r="R770" i="2"/>
  <c r="Q801" i="2"/>
  <c r="Q800" i="2" s="1"/>
  <c r="Q773" i="2"/>
  <c r="Z815" i="2"/>
  <c r="Z814" i="2" s="1"/>
  <c r="V815" i="2"/>
  <c r="V814" i="2" s="1"/>
  <c r="L815" i="2"/>
  <c r="L814" i="2" s="1"/>
  <c r="I769" i="2"/>
  <c r="Z769" i="2"/>
  <c r="R771" i="2"/>
  <c r="AA769" i="2"/>
  <c r="AA768" i="2" s="1"/>
  <c r="W769" i="2"/>
  <c r="W768" i="2" s="1"/>
  <c r="S769" i="2"/>
  <c r="S768" i="2" s="1"/>
  <c r="R808" i="2"/>
  <c r="R807" i="2" s="1"/>
  <c r="R774" i="2"/>
  <c r="R777" i="2"/>
  <c r="P815" i="2"/>
  <c r="P814" i="2" s="1"/>
  <c r="O769" i="2"/>
  <c r="K769" i="2"/>
  <c r="V769" i="2"/>
  <c r="V768" i="2" s="1"/>
  <c r="Q775" i="2"/>
  <c r="Q776" i="2"/>
  <c r="Q794" i="2"/>
  <c r="Q793" i="2" s="1"/>
  <c r="AC842" i="2"/>
  <c r="V889" i="2"/>
  <c r="T889" i="2"/>
  <c r="T953" i="2" s="1"/>
  <c r="T1396" i="2" s="1"/>
  <c r="R868" i="2"/>
  <c r="R867" i="2" s="1"/>
  <c r="AC895" i="2"/>
  <c r="AC948" i="2"/>
  <c r="AA895" i="2"/>
  <c r="AA948" i="2"/>
  <c r="Y895" i="2"/>
  <c r="Y948" i="2"/>
  <c r="W895" i="2"/>
  <c r="W948" i="2"/>
  <c r="U895" i="2"/>
  <c r="U948" i="2"/>
  <c r="S895" i="2"/>
  <c r="S948" i="2"/>
  <c r="AC947" i="2"/>
  <c r="AA947" i="2"/>
  <c r="Y947" i="2"/>
  <c r="W947" i="2"/>
  <c r="U947" i="2"/>
  <c r="S947" i="2"/>
  <c r="P947" i="2"/>
  <c r="N947" i="2"/>
  <c r="L947" i="2"/>
  <c r="J947" i="2"/>
  <c r="AC925" i="2"/>
  <c r="AC924" i="2" s="1"/>
  <c r="Y925" i="2"/>
  <c r="Y924" i="2" s="1"/>
  <c r="W925" i="2"/>
  <c r="W924" i="2" s="1"/>
  <c r="U925" i="2"/>
  <c r="U924" i="2" s="1"/>
  <c r="S925" i="2"/>
  <c r="S924" i="2" s="1"/>
  <c r="Q925" i="2"/>
  <c r="Q924" i="2" s="1"/>
  <c r="O925" i="2"/>
  <c r="O924" i="2" s="1"/>
  <c r="M925" i="2"/>
  <c r="M924" i="2" s="1"/>
  <c r="K925" i="2"/>
  <c r="K924" i="2" s="1"/>
  <c r="I925" i="2"/>
  <c r="I924" i="2" s="1"/>
  <c r="Z925" i="2"/>
  <c r="Z924" i="2" s="1"/>
  <c r="V925" i="2"/>
  <c r="V924" i="2" s="1"/>
  <c r="N925" i="2"/>
  <c r="N924" i="2" s="1"/>
  <c r="J925" i="2"/>
  <c r="J924" i="2" s="1"/>
  <c r="AB925" i="2"/>
  <c r="AB924" i="2" s="1"/>
  <c r="T925" i="2"/>
  <c r="T924" i="2" s="1"/>
  <c r="L925" i="2"/>
  <c r="L924" i="2" s="1"/>
  <c r="AB947" i="2"/>
  <c r="Z947" i="2"/>
  <c r="X947" i="2"/>
  <c r="V947" i="2"/>
  <c r="T947" i="2"/>
  <c r="O895" i="2"/>
  <c r="O947" i="2"/>
  <c r="M895" i="2"/>
  <c r="M947" i="2"/>
  <c r="K895" i="2"/>
  <c r="K947" i="2"/>
  <c r="I895" i="2"/>
  <c r="I947" i="2"/>
  <c r="AA925" i="2"/>
  <c r="AA924" i="2" s="1"/>
  <c r="R925" i="2"/>
  <c r="R924" i="2" s="1"/>
  <c r="R899" i="2"/>
  <c r="R900" i="2"/>
  <c r="R949" i="2" s="1"/>
  <c r="R901" i="2"/>
  <c r="R950" i="2" s="1"/>
  <c r="R897" i="2"/>
  <c r="R947" i="2" s="1"/>
  <c r="AB769" i="2"/>
  <c r="T769" i="2"/>
  <c r="L769" i="2"/>
  <c r="Q780" i="2"/>
  <c r="Q779" i="2" s="1"/>
  <c r="Q808" i="2"/>
  <c r="Q807" i="2" s="1"/>
  <c r="O815" i="2"/>
  <c r="O814" i="2" s="1"/>
  <c r="M815" i="2"/>
  <c r="M814" i="2" s="1"/>
  <c r="K815" i="2"/>
  <c r="K814" i="2" s="1"/>
  <c r="I815" i="2"/>
  <c r="I814" i="2" s="1"/>
  <c r="Q822" i="2"/>
  <c r="Q821" i="2" s="1"/>
  <c r="X769" i="2"/>
  <c r="P769" i="2"/>
  <c r="AC815" i="2"/>
  <c r="AC814" i="2" s="1"/>
  <c r="AA815" i="2"/>
  <c r="AA814" i="2" s="1"/>
  <c r="Y815" i="2"/>
  <c r="Y814" i="2" s="1"/>
  <c r="W815" i="2"/>
  <c r="W814" i="2" s="1"/>
  <c r="U815" i="2"/>
  <c r="U814" i="2" s="1"/>
  <c r="S815" i="2"/>
  <c r="S814" i="2" s="1"/>
  <c r="Q815" i="2"/>
  <c r="Q814" i="2" s="1"/>
  <c r="K842" i="2"/>
  <c r="R890" i="2"/>
  <c r="R883" i="2"/>
  <c r="R882" i="2" s="1"/>
  <c r="R877" i="2"/>
  <c r="R876" i="2" s="1"/>
  <c r="AA842" i="2"/>
  <c r="AB842" i="2"/>
  <c r="Z842" i="2"/>
  <c r="P842" i="2"/>
  <c r="N842" i="2"/>
  <c r="L842" i="2"/>
  <c r="J842" i="2"/>
  <c r="R766" i="2"/>
  <c r="R759" i="2" s="1"/>
  <c r="Q766" i="2"/>
  <c r="Q759" i="2" s="1"/>
  <c r="R765" i="2"/>
  <c r="Q765" i="2"/>
  <c r="Q758" i="2" s="1"/>
  <c r="R764" i="2"/>
  <c r="R757" i="2" s="1"/>
  <c r="Q764" i="2"/>
  <c r="Q757" i="2" s="1"/>
  <c r="R763" i="2"/>
  <c r="Q763" i="2"/>
  <c r="G763" i="2"/>
  <c r="G756" i="2" s="1"/>
  <c r="I762" i="2"/>
  <c r="J762" i="2"/>
  <c r="K762" i="2"/>
  <c r="L762" i="2"/>
  <c r="M762" i="2"/>
  <c r="N762" i="2"/>
  <c r="O762" i="2"/>
  <c r="P762" i="2"/>
  <c r="S762" i="2"/>
  <c r="T762" i="2"/>
  <c r="U762" i="2"/>
  <c r="V762" i="2"/>
  <c r="W762" i="2"/>
  <c r="X762" i="2"/>
  <c r="Y762" i="2"/>
  <c r="Z762" i="2"/>
  <c r="AA762" i="2"/>
  <c r="AA761" i="2" s="1"/>
  <c r="AB762" i="2"/>
  <c r="AC762" i="2"/>
  <c r="I756" i="2"/>
  <c r="J756" i="2"/>
  <c r="K756" i="2"/>
  <c r="L756" i="2"/>
  <c r="M756" i="2"/>
  <c r="N756" i="2"/>
  <c r="O756" i="2"/>
  <c r="P756" i="2"/>
  <c r="S756" i="2"/>
  <c r="T756" i="2"/>
  <c r="U756" i="2"/>
  <c r="V756" i="2"/>
  <c r="W756" i="2"/>
  <c r="X756" i="2"/>
  <c r="Y756" i="2"/>
  <c r="Z756" i="2"/>
  <c r="AA756" i="2"/>
  <c r="AB756" i="2"/>
  <c r="AC756" i="2"/>
  <c r="I757" i="2"/>
  <c r="I828" i="2" s="1"/>
  <c r="J757" i="2"/>
  <c r="J828" i="2" s="1"/>
  <c r="K757" i="2"/>
  <c r="K828" i="2" s="1"/>
  <c r="L757" i="2"/>
  <c r="L828" i="2" s="1"/>
  <c r="M757" i="2"/>
  <c r="M828" i="2" s="1"/>
  <c r="N757" i="2"/>
  <c r="N828" i="2" s="1"/>
  <c r="O757" i="2"/>
  <c r="O828" i="2" s="1"/>
  <c r="P757" i="2"/>
  <c r="P828" i="2" s="1"/>
  <c r="S757" i="2"/>
  <c r="S828" i="2" s="1"/>
  <c r="T757" i="2"/>
  <c r="T828" i="2" s="1"/>
  <c r="U757" i="2"/>
  <c r="U828" i="2" s="1"/>
  <c r="V757" i="2"/>
  <c r="V828" i="2" s="1"/>
  <c r="W757" i="2"/>
  <c r="W828" i="2" s="1"/>
  <c r="X757" i="2"/>
  <c r="X828" i="2" s="1"/>
  <c r="Y757" i="2"/>
  <c r="Y828" i="2" s="1"/>
  <c r="Z757" i="2"/>
  <c r="Z828" i="2" s="1"/>
  <c r="AA757" i="2"/>
  <c r="AA828" i="2" s="1"/>
  <c r="AB757" i="2"/>
  <c r="AB828" i="2" s="1"/>
  <c r="AC757" i="2"/>
  <c r="AC828" i="2" s="1"/>
  <c r="I758" i="2"/>
  <c r="I829" i="2" s="1"/>
  <c r="J758" i="2"/>
  <c r="J829" i="2" s="1"/>
  <c r="K758" i="2"/>
  <c r="K829" i="2" s="1"/>
  <c r="L758" i="2"/>
  <c r="L829" i="2" s="1"/>
  <c r="M758" i="2"/>
  <c r="M829" i="2" s="1"/>
  <c r="N758" i="2"/>
  <c r="N829" i="2" s="1"/>
  <c r="O758" i="2"/>
  <c r="O829" i="2" s="1"/>
  <c r="P758" i="2"/>
  <c r="P829" i="2" s="1"/>
  <c r="R758" i="2"/>
  <c r="S758" i="2"/>
  <c r="S829" i="2" s="1"/>
  <c r="T758" i="2"/>
  <c r="T829" i="2" s="1"/>
  <c r="U758" i="2"/>
  <c r="U829" i="2" s="1"/>
  <c r="V758" i="2"/>
  <c r="V829" i="2" s="1"/>
  <c r="W758" i="2"/>
  <c r="W829" i="2" s="1"/>
  <c r="X758" i="2"/>
  <c r="X829" i="2" s="1"/>
  <c r="Y758" i="2"/>
  <c r="Y829" i="2" s="1"/>
  <c r="Z758" i="2"/>
  <c r="Z829" i="2" s="1"/>
  <c r="AA758" i="2"/>
  <c r="AA829" i="2" s="1"/>
  <c r="AB758" i="2"/>
  <c r="AB829" i="2" s="1"/>
  <c r="AC758" i="2"/>
  <c r="AC829" i="2" s="1"/>
  <c r="I759" i="2"/>
  <c r="I830" i="2" s="1"/>
  <c r="J759" i="2"/>
  <c r="J830" i="2" s="1"/>
  <c r="K759" i="2"/>
  <c r="K830" i="2" s="1"/>
  <c r="L759" i="2"/>
  <c r="L830" i="2" s="1"/>
  <c r="M759" i="2"/>
  <c r="M830" i="2" s="1"/>
  <c r="N759" i="2"/>
  <c r="N830" i="2" s="1"/>
  <c r="O759" i="2"/>
  <c r="O830" i="2" s="1"/>
  <c r="P759" i="2"/>
  <c r="P830" i="2" s="1"/>
  <c r="S759" i="2"/>
  <c r="S830" i="2" s="1"/>
  <c r="T759" i="2"/>
  <c r="T830" i="2" s="1"/>
  <c r="U759" i="2"/>
  <c r="U830" i="2" s="1"/>
  <c r="V759" i="2"/>
  <c r="V830" i="2" s="1"/>
  <c r="W759" i="2"/>
  <c r="W830" i="2" s="1"/>
  <c r="X759" i="2"/>
  <c r="X830" i="2" s="1"/>
  <c r="Y759" i="2"/>
  <c r="Y830" i="2" s="1"/>
  <c r="Z759" i="2"/>
  <c r="Z830" i="2" s="1"/>
  <c r="AA759" i="2"/>
  <c r="AA830" i="2" s="1"/>
  <c r="AB759" i="2"/>
  <c r="AB830" i="2" s="1"/>
  <c r="AC759" i="2"/>
  <c r="AC830" i="2" s="1"/>
  <c r="R954" i="2" l="1"/>
  <c r="R1397" i="2" s="1"/>
  <c r="R955" i="2"/>
  <c r="R1398" i="2" s="1"/>
  <c r="U954" i="2"/>
  <c r="U1397" i="2" s="1"/>
  <c r="AC954" i="2"/>
  <c r="AC1397" i="2" s="1"/>
  <c r="Z955" i="2"/>
  <c r="Z1398" i="2" s="1"/>
  <c r="V955" i="2"/>
  <c r="V1398" i="2" s="1"/>
  <c r="V953" i="2"/>
  <c r="V1396" i="2" s="1"/>
  <c r="Y954" i="2"/>
  <c r="Y1397" i="2" s="1"/>
  <c r="S954" i="2"/>
  <c r="S1397" i="2" s="1"/>
  <c r="W954" i="2"/>
  <c r="W1397" i="2" s="1"/>
  <c r="AA954" i="2"/>
  <c r="AA1397" i="2" s="1"/>
  <c r="T955" i="2"/>
  <c r="T1398" i="2" s="1"/>
  <c r="X955" i="2"/>
  <c r="X1398" i="2" s="1"/>
  <c r="AB955" i="2"/>
  <c r="AB1398" i="2" s="1"/>
  <c r="R1419" i="2"/>
  <c r="R842" i="2"/>
  <c r="Q947" i="2"/>
  <c r="X953" i="2"/>
  <c r="X1396" i="2" s="1"/>
  <c r="AB953" i="2"/>
  <c r="AB1396" i="2" s="1"/>
  <c r="Q1229" i="2"/>
  <c r="Q1403" i="2" s="1"/>
  <c r="U953" i="2"/>
  <c r="U1396" i="2" s="1"/>
  <c r="AC953" i="2"/>
  <c r="AC1396" i="2" s="1"/>
  <c r="Z954" i="2"/>
  <c r="Z1397" i="2" s="1"/>
  <c r="W955" i="2"/>
  <c r="W1398" i="2" s="1"/>
  <c r="S953" i="2"/>
  <c r="S1396" i="2" s="1"/>
  <c r="AA953" i="2"/>
  <c r="AA1396" i="2" s="1"/>
  <c r="X954" i="2"/>
  <c r="X1397" i="2" s="1"/>
  <c r="U955" i="2"/>
  <c r="U1398" i="2" s="1"/>
  <c r="AC955" i="2"/>
  <c r="AC1398" i="2" s="1"/>
  <c r="S952" i="2"/>
  <c r="S1395" i="2" s="1"/>
  <c r="S1400" i="2" s="1"/>
  <c r="Y952" i="2"/>
  <c r="Y1395" i="2" s="1"/>
  <c r="Y1400" i="2" s="1"/>
  <c r="AC952" i="2"/>
  <c r="X952" i="2"/>
  <c r="X1395" i="2" s="1"/>
  <c r="X1400" i="2" s="1"/>
  <c r="V952" i="2"/>
  <c r="V1395" i="2" s="1"/>
  <c r="V1400" i="2" s="1"/>
  <c r="W952" i="2"/>
  <c r="W1395" i="2" s="1"/>
  <c r="W1400" i="2" s="1"/>
  <c r="Z953" i="2"/>
  <c r="Z1396" i="2" s="1"/>
  <c r="Y953" i="2"/>
  <c r="Y1396" i="2" s="1"/>
  <c r="V954" i="2"/>
  <c r="V1397" i="2" s="1"/>
  <c r="S955" i="2"/>
  <c r="S1398" i="2" s="1"/>
  <c r="AA955" i="2"/>
  <c r="AA1398" i="2" s="1"/>
  <c r="W953" i="2"/>
  <c r="W1396" i="2" s="1"/>
  <c r="T954" i="2"/>
  <c r="T1397" i="2" s="1"/>
  <c r="AB954" i="2"/>
  <c r="AB1397" i="2" s="1"/>
  <c r="Y955" i="2"/>
  <c r="Y1398" i="2" s="1"/>
  <c r="U952" i="2"/>
  <c r="U1395" i="2" s="1"/>
  <c r="U1400" i="2" s="1"/>
  <c r="AB952" i="2"/>
  <c r="AB1395" i="2" s="1"/>
  <c r="AB1400" i="2" s="1"/>
  <c r="T952" i="2"/>
  <c r="T1395" i="2" s="1"/>
  <c r="T1400" i="2" s="1"/>
  <c r="AA952" i="2"/>
  <c r="AA1395" i="2" s="1"/>
  <c r="AA1400" i="2" s="1"/>
  <c r="Z952" i="2"/>
  <c r="Z1395" i="2" s="1"/>
  <c r="Z1400" i="2" s="1"/>
  <c r="Q1340" i="2"/>
  <c r="Q1412" i="2" s="1"/>
  <c r="Q1402" i="2"/>
  <c r="Q1407" i="2" s="1"/>
  <c r="R888" i="2"/>
  <c r="R952" i="2" s="1"/>
  <c r="R1395" i="2" s="1"/>
  <c r="R1400" i="2" s="1"/>
  <c r="Q888" i="2"/>
  <c r="Q952" i="2" s="1"/>
  <c r="I955" i="2"/>
  <c r="I1398" i="2" s="1"/>
  <c r="R1340" i="2"/>
  <c r="R1412" i="2" s="1"/>
  <c r="N954" i="2"/>
  <c r="N1397" i="2" s="1"/>
  <c r="M953" i="2"/>
  <c r="M1396" i="2" s="1"/>
  <c r="K955" i="2"/>
  <c r="K1398" i="2" s="1"/>
  <c r="J954" i="2"/>
  <c r="J1397" i="2" s="1"/>
  <c r="P954" i="2"/>
  <c r="P1397" i="2" s="1"/>
  <c r="O953" i="2"/>
  <c r="O1396" i="2" s="1"/>
  <c r="M955" i="2"/>
  <c r="M1398" i="2" s="1"/>
  <c r="I953" i="2"/>
  <c r="I1396" i="2" s="1"/>
  <c r="O955" i="2"/>
  <c r="O1398" i="2" s="1"/>
  <c r="L954" i="2"/>
  <c r="L1397" i="2" s="1"/>
  <c r="R829" i="2"/>
  <c r="K953" i="2"/>
  <c r="K1396" i="2" s="1"/>
  <c r="Q762" i="2"/>
  <c r="L953" i="2"/>
  <c r="L1396" i="2" s="1"/>
  <c r="P953" i="2"/>
  <c r="P1396" i="2" s="1"/>
  <c r="L955" i="2"/>
  <c r="L1398" i="2" s="1"/>
  <c r="P955" i="2"/>
  <c r="P1398" i="2" s="1"/>
  <c r="K954" i="2"/>
  <c r="K1397" i="2" s="1"/>
  <c r="O954" i="2"/>
  <c r="O1397" i="2" s="1"/>
  <c r="J953" i="2"/>
  <c r="J1396" i="2" s="1"/>
  <c r="N953" i="2"/>
  <c r="N1396" i="2" s="1"/>
  <c r="J955" i="2"/>
  <c r="J1398" i="2" s="1"/>
  <c r="N955" i="2"/>
  <c r="N1398" i="2" s="1"/>
  <c r="R828" i="2"/>
  <c r="R762" i="2"/>
  <c r="Q842" i="2"/>
  <c r="J952" i="2"/>
  <c r="N952" i="2"/>
  <c r="Q828" i="2"/>
  <c r="Q830" i="2"/>
  <c r="L952" i="2"/>
  <c r="R830" i="2"/>
  <c r="R1227" i="2"/>
  <c r="R1401" i="2" s="1"/>
  <c r="Q829" i="2"/>
  <c r="Q895" i="2"/>
  <c r="R769" i="2"/>
  <c r="Q954" i="2"/>
  <c r="Q1397" i="2" s="1"/>
  <c r="I954" i="2"/>
  <c r="I1397" i="2" s="1"/>
  <c r="Q955" i="2"/>
  <c r="Q1398" i="2" s="1"/>
  <c r="Q953" i="2"/>
  <c r="Q1396" i="2" s="1"/>
  <c r="M954" i="2"/>
  <c r="M1397" i="2" s="1"/>
  <c r="Q756" i="2"/>
  <c r="Q827" i="2" s="1"/>
  <c r="Q769" i="2"/>
  <c r="Q768" i="2" s="1"/>
  <c r="R756" i="2"/>
  <c r="R827" i="2" s="1"/>
  <c r="I952" i="2"/>
  <c r="M952" i="2"/>
  <c r="M1395" i="2" s="1"/>
  <c r="R895" i="2"/>
  <c r="R948" i="2"/>
  <c r="K952" i="2"/>
  <c r="K1395" i="2" s="1"/>
  <c r="P952" i="2"/>
  <c r="P1395" i="2" s="1"/>
  <c r="AC755" i="2"/>
  <c r="AC827" i="2"/>
  <c r="AA755" i="2"/>
  <c r="AA754" i="2" s="1"/>
  <c r="AA827" i="2"/>
  <c r="Y755" i="2"/>
  <c r="Y827" i="2"/>
  <c r="W755" i="2"/>
  <c r="W827" i="2"/>
  <c r="U755" i="2"/>
  <c r="U827" i="2"/>
  <c r="S755" i="2"/>
  <c r="S827" i="2"/>
  <c r="O755" i="2"/>
  <c r="O827" i="2"/>
  <c r="K755" i="2"/>
  <c r="K827" i="2"/>
  <c r="AB755" i="2"/>
  <c r="AB827" i="2"/>
  <c r="Z755" i="2"/>
  <c r="Z827" i="2"/>
  <c r="X755" i="2"/>
  <c r="X827" i="2"/>
  <c r="V755" i="2"/>
  <c r="V827" i="2"/>
  <c r="T755" i="2"/>
  <c r="T827" i="2"/>
  <c r="P755" i="2"/>
  <c r="P827" i="2"/>
  <c r="N755" i="2"/>
  <c r="N827" i="2"/>
  <c r="L755" i="2"/>
  <c r="L827" i="2"/>
  <c r="J755" i="2"/>
  <c r="J827" i="2"/>
  <c r="M755" i="2"/>
  <c r="M827" i="2"/>
  <c r="I755" i="2"/>
  <c r="I827" i="2"/>
  <c r="Q1227" i="2" l="1"/>
  <c r="Q1401" i="2" s="1"/>
  <c r="R953" i="2"/>
  <c r="R1396" i="2" s="1"/>
  <c r="I1395" i="2"/>
  <c r="I1400" i="2" s="1"/>
  <c r="L1395" i="2"/>
  <c r="L1400" i="2" s="1"/>
  <c r="J1395" i="2"/>
  <c r="J1400" i="2" s="1"/>
  <c r="AC1395" i="2"/>
  <c r="AC1400" i="2" s="1"/>
  <c r="N1395" i="2"/>
  <c r="N1400" i="2" s="1"/>
  <c r="W951" i="2"/>
  <c r="W1394" i="2" s="1"/>
  <c r="AC951" i="2"/>
  <c r="AC1394" i="2" s="1"/>
  <c r="S951" i="2"/>
  <c r="S1394" i="2" s="1"/>
  <c r="U951" i="2"/>
  <c r="U1394" i="2" s="1"/>
  <c r="N951" i="2"/>
  <c r="N1394" i="2" s="1"/>
  <c r="Y951" i="2"/>
  <c r="Y1394" i="2" s="1"/>
  <c r="L951" i="2"/>
  <c r="L1394" i="2" s="1"/>
  <c r="J951" i="2"/>
  <c r="J1394" i="2" s="1"/>
  <c r="Z951" i="2"/>
  <c r="Z1394" i="2" s="1"/>
  <c r="P951" i="2"/>
  <c r="P1394" i="2" s="1"/>
  <c r="P1400" i="2"/>
  <c r="AB951" i="2"/>
  <c r="AB1394" i="2" s="1"/>
  <c r="T951" i="2"/>
  <c r="T1394" i="2" s="1"/>
  <c r="AA951" i="2"/>
  <c r="AA1394" i="2" s="1"/>
  <c r="V951" i="2"/>
  <c r="V1394" i="2" s="1"/>
  <c r="K951" i="2"/>
  <c r="K1394" i="2" s="1"/>
  <c r="K1400" i="2"/>
  <c r="X951" i="2"/>
  <c r="X1394" i="2" s="1"/>
  <c r="M951" i="2"/>
  <c r="M1394" i="2" s="1"/>
  <c r="M1400" i="2"/>
  <c r="I951" i="2"/>
  <c r="I1394" i="2" s="1"/>
  <c r="Q755" i="2"/>
  <c r="R755" i="2"/>
  <c r="I552" i="2"/>
  <c r="J552" i="2"/>
  <c r="K552" i="2"/>
  <c r="L552" i="2"/>
  <c r="M552" i="2"/>
  <c r="N552" i="2"/>
  <c r="O552" i="2"/>
  <c r="P552" i="2"/>
  <c r="S552" i="2"/>
  <c r="T552" i="2"/>
  <c r="V552" i="2"/>
  <c r="W552" i="2"/>
  <c r="X552" i="2"/>
  <c r="Z552" i="2"/>
  <c r="AB552" i="2"/>
  <c r="AC552" i="2"/>
  <c r="I554" i="2"/>
  <c r="J554" i="2"/>
  <c r="K554" i="2"/>
  <c r="L554" i="2"/>
  <c r="M554" i="2"/>
  <c r="N554" i="2"/>
  <c r="O554" i="2"/>
  <c r="P554" i="2"/>
  <c r="S554" i="2"/>
  <c r="T554" i="2"/>
  <c r="V554" i="2"/>
  <c r="X554" i="2"/>
  <c r="Z554" i="2"/>
  <c r="AC554" i="2"/>
  <c r="I559" i="2"/>
  <c r="J559" i="2"/>
  <c r="K559" i="2"/>
  <c r="L559" i="2"/>
  <c r="M559" i="2"/>
  <c r="N559" i="2"/>
  <c r="O559" i="2"/>
  <c r="P559" i="2"/>
  <c r="S559" i="2"/>
  <c r="T559" i="2"/>
  <c r="U559" i="2"/>
  <c r="V559" i="2"/>
  <c r="W559" i="2"/>
  <c r="W1364" i="2" s="1"/>
  <c r="X559" i="2"/>
  <c r="Y559" i="2"/>
  <c r="Z559" i="2"/>
  <c r="AA559" i="2"/>
  <c r="AA1364" i="2" s="1"/>
  <c r="AB559" i="2"/>
  <c r="AB1364" i="2" s="1"/>
  <c r="AC559" i="2"/>
  <c r="I566" i="2"/>
  <c r="J566" i="2"/>
  <c r="K566" i="2"/>
  <c r="L566" i="2"/>
  <c r="M566" i="2"/>
  <c r="N566" i="2"/>
  <c r="O566" i="2"/>
  <c r="P566" i="2"/>
  <c r="S566" i="2"/>
  <c r="T566" i="2"/>
  <c r="U566" i="2"/>
  <c r="V566" i="2"/>
  <c r="W566" i="2"/>
  <c r="X566" i="2"/>
  <c r="Y566" i="2"/>
  <c r="Z566" i="2"/>
  <c r="AA566" i="2"/>
  <c r="AB566" i="2"/>
  <c r="AC566" i="2"/>
  <c r="I567" i="2"/>
  <c r="J567" i="2"/>
  <c r="K567" i="2"/>
  <c r="L567" i="2"/>
  <c r="M567" i="2"/>
  <c r="N567" i="2"/>
  <c r="O567" i="2"/>
  <c r="P567" i="2"/>
  <c r="S567" i="2"/>
  <c r="T567" i="2"/>
  <c r="U567" i="2"/>
  <c r="V567" i="2"/>
  <c r="W567" i="2"/>
  <c r="X567" i="2"/>
  <c r="Y567" i="2"/>
  <c r="Z567" i="2"/>
  <c r="AA567" i="2"/>
  <c r="AB567" i="2"/>
  <c r="AC567" i="2"/>
  <c r="R951" i="2" l="1"/>
  <c r="R1394" i="2" s="1"/>
  <c r="Q1395" i="2"/>
  <c r="Q1400" i="2" s="1"/>
  <c r="Q951" i="2"/>
  <c r="Q1394" i="2" s="1"/>
  <c r="AC551" i="2"/>
  <c r="AA551" i="2"/>
  <c r="Y551" i="2"/>
  <c r="W551" i="2"/>
  <c r="U551" i="2"/>
  <c r="S551" i="2"/>
  <c r="O551" i="2"/>
  <c r="M551" i="2"/>
  <c r="K551" i="2"/>
  <c r="I551" i="2"/>
  <c r="AB551" i="2"/>
  <c r="Z551" i="2"/>
  <c r="X551" i="2"/>
  <c r="V551" i="2"/>
  <c r="T551" i="2"/>
  <c r="P551" i="2"/>
  <c r="N551" i="2"/>
  <c r="L551" i="2"/>
  <c r="J551" i="2"/>
  <c r="G588" i="2" l="1"/>
  <c r="R696" i="2" l="1"/>
  <c r="Q696" i="2"/>
  <c r="R695" i="2"/>
  <c r="Q695" i="2"/>
  <c r="R694" i="2"/>
  <c r="Q694" i="2"/>
  <c r="R693" i="2"/>
  <c r="Q693" i="2"/>
  <c r="R692" i="2"/>
  <c r="Q692" i="2"/>
  <c r="R691" i="2"/>
  <c r="Q691" i="2"/>
  <c r="R690" i="2"/>
  <c r="Q690" i="2"/>
  <c r="R689" i="2"/>
  <c r="Q689" i="2"/>
  <c r="R688" i="2"/>
  <c r="Q688" i="2"/>
  <c r="H689" i="2"/>
  <c r="H690" i="2"/>
  <c r="H691" i="2"/>
  <c r="H692" i="2"/>
  <c r="H693" i="2"/>
  <c r="H694" i="2"/>
  <c r="H695" i="2"/>
  <c r="H696" i="2"/>
  <c r="I687" i="2"/>
  <c r="I686" i="2" s="1"/>
  <c r="J687" i="2"/>
  <c r="J686" i="2" s="1"/>
  <c r="K687" i="2"/>
  <c r="K686" i="2" s="1"/>
  <c r="L687" i="2"/>
  <c r="M687" i="2"/>
  <c r="M686" i="2" s="1"/>
  <c r="N687" i="2"/>
  <c r="N686" i="2" s="1"/>
  <c r="O687" i="2"/>
  <c r="O686" i="2" s="1"/>
  <c r="P687" i="2"/>
  <c r="P686" i="2" s="1"/>
  <c r="S687" i="2"/>
  <c r="S686" i="2" s="1"/>
  <c r="T687" i="2"/>
  <c r="T686" i="2" s="1"/>
  <c r="U687" i="2"/>
  <c r="U686" i="2" s="1"/>
  <c r="V687" i="2"/>
  <c r="V686" i="2" s="1"/>
  <c r="W687" i="2"/>
  <c r="W686" i="2" s="1"/>
  <c r="X687" i="2"/>
  <c r="X686" i="2" s="1"/>
  <c r="Y687" i="2"/>
  <c r="Y686" i="2" s="1"/>
  <c r="Z687" i="2"/>
  <c r="Z686" i="2" s="1"/>
  <c r="AA687" i="2"/>
  <c r="AA686" i="2" s="1"/>
  <c r="AB687" i="2"/>
  <c r="AB686" i="2" s="1"/>
  <c r="AC687" i="2"/>
  <c r="AC686" i="2" s="1"/>
  <c r="L686" i="2"/>
  <c r="R685" i="2"/>
  <c r="R684" i="2"/>
  <c r="R683" i="2"/>
  <c r="Q683" i="2"/>
  <c r="R682" i="2"/>
  <c r="Q682" i="2"/>
  <c r="R681" i="2"/>
  <c r="Q681" i="2"/>
  <c r="R680" i="2"/>
  <c r="Q680" i="2"/>
  <c r="R679" i="2"/>
  <c r="Q679" i="2"/>
  <c r="R678" i="2"/>
  <c r="Q678" i="2"/>
  <c r="R677" i="2"/>
  <c r="Q677" i="2"/>
  <c r="R676" i="2"/>
  <c r="Q676" i="2"/>
  <c r="H677" i="2"/>
  <c r="H678" i="2"/>
  <c r="H679" i="2"/>
  <c r="H680" i="2"/>
  <c r="H681" i="2"/>
  <c r="H682" i="2"/>
  <c r="H683" i="2"/>
  <c r="H684" i="2"/>
  <c r="Q687" i="2" l="1"/>
  <c r="Q686" i="2" s="1"/>
  <c r="R687" i="2"/>
  <c r="R686" i="2" s="1"/>
  <c r="I675" i="2"/>
  <c r="I674" i="2" s="1"/>
  <c r="J675" i="2"/>
  <c r="J674" i="2" s="1"/>
  <c r="K675" i="2"/>
  <c r="K674" i="2" s="1"/>
  <c r="L675" i="2"/>
  <c r="L674" i="2" s="1"/>
  <c r="M675" i="2"/>
  <c r="M674" i="2" s="1"/>
  <c r="N675" i="2"/>
  <c r="N674" i="2" s="1"/>
  <c r="O675" i="2"/>
  <c r="O674" i="2" s="1"/>
  <c r="P675" i="2"/>
  <c r="P674" i="2" s="1"/>
  <c r="Q675" i="2"/>
  <c r="R675" i="2"/>
  <c r="S675" i="2"/>
  <c r="S674" i="2" s="1"/>
  <c r="T675" i="2"/>
  <c r="T674" i="2" s="1"/>
  <c r="U675" i="2"/>
  <c r="U674" i="2" s="1"/>
  <c r="V675" i="2"/>
  <c r="V674" i="2" s="1"/>
  <c r="W675" i="2"/>
  <c r="W674" i="2" s="1"/>
  <c r="X675" i="2"/>
  <c r="X674" i="2" s="1"/>
  <c r="Y675" i="2"/>
  <c r="Y674" i="2" s="1"/>
  <c r="Z675" i="2"/>
  <c r="Z674" i="2" s="1"/>
  <c r="AA675" i="2"/>
  <c r="AA674" i="2" s="1"/>
  <c r="AB675" i="2"/>
  <c r="AB674" i="2" s="1"/>
  <c r="AC675" i="2"/>
  <c r="AC674" i="2" s="1"/>
  <c r="R673" i="2"/>
  <c r="Q673" i="2"/>
  <c r="R672" i="2"/>
  <c r="Q672" i="2"/>
  <c r="R671" i="2"/>
  <c r="Q671" i="2"/>
  <c r="R670" i="2"/>
  <c r="Q670" i="2"/>
  <c r="R669" i="2"/>
  <c r="Q669" i="2"/>
  <c r="R668" i="2"/>
  <c r="Q668" i="2"/>
  <c r="R667" i="2"/>
  <c r="Q667" i="2"/>
  <c r="R666" i="2"/>
  <c r="Q666" i="2"/>
  <c r="R665" i="2"/>
  <c r="Q665" i="2"/>
  <c r="R664" i="2"/>
  <c r="Q664" i="2"/>
  <c r="H665" i="2"/>
  <c r="H666" i="2"/>
  <c r="H667" i="2"/>
  <c r="H668" i="2"/>
  <c r="H669" i="2"/>
  <c r="H670" i="2"/>
  <c r="H671" i="2"/>
  <c r="H672" i="2"/>
  <c r="I663" i="2"/>
  <c r="I662" i="2" s="1"/>
  <c r="J663" i="2"/>
  <c r="J662" i="2" s="1"/>
  <c r="K663" i="2"/>
  <c r="K662" i="2" s="1"/>
  <c r="L663" i="2"/>
  <c r="L662" i="2" s="1"/>
  <c r="M663" i="2"/>
  <c r="M662" i="2" s="1"/>
  <c r="N663" i="2"/>
  <c r="N662" i="2" s="1"/>
  <c r="O663" i="2"/>
  <c r="O662" i="2" s="1"/>
  <c r="P663" i="2"/>
  <c r="P662" i="2" s="1"/>
  <c r="S663" i="2"/>
  <c r="S662" i="2" s="1"/>
  <c r="T663" i="2"/>
  <c r="T662" i="2" s="1"/>
  <c r="U663" i="2"/>
  <c r="U662" i="2" s="1"/>
  <c r="V663" i="2"/>
  <c r="V662" i="2" s="1"/>
  <c r="W663" i="2"/>
  <c r="W662" i="2" s="1"/>
  <c r="X663" i="2"/>
  <c r="X662" i="2" s="1"/>
  <c r="Y663" i="2"/>
  <c r="Y662" i="2" s="1"/>
  <c r="Z663" i="2"/>
  <c r="Z662" i="2" s="1"/>
  <c r="AA663" i="2"/>
  <c r="AA662" i="2" s="1"/>
  <c r="AB663" i="2"/>
  <c r="AB662" i="2" s="1"/>
  <c r="AC663" i="2"/>
  <c r="AC662" i="2" s="1"/>
  <c r="R661" i="2"/>
  <c r="Q661" i="2"/>
  <c r="R660" i="2"/>
  <c r="Q660" i="2"/>
  <c r="R659" i="2"/>
  <c r="Q659" i="2"/>
  <c r="R658" i="2"/>
  <c r="Q658" i="2"/>
  <c r="R657" i="2"/>
  <c r="Q657" i="2"/>
  <c r="R656" i="2"/>
  <c r="Q656" i="2"/>
  <c r="R655" i="2"/>
  <c r="Q655" i="2"/>
  <c r="R654" i="2"/>
  <c r="Q654" i="2"/>
  <c r="R653" i="2"/>
  <c r="Q653" i="2"/>
  <c r="R651" i="2"/>
  <c r="Q651" i="2"/>
  <c r="H653" i="2"/>
  <c r="H654" i="2"/>
  <c r="H655" i="2"/>
  <c r="H656" i="2"/>
  <c r="H657" i="2"/>
  <c r="H658" i="2"/>
  <c r="H659" i="2"/>
  <c r="H660" i="2"/>
  <c r="I650" i="2"/>
  <c r="I649" i="2" s="1"/>
  <c r="J650" i="2"/>
  <c r="J649" i="2" s="1"/>
  <c r="K650" i="2"/>
  <c r="K649" i="2" s="1"/>
  <c r="L650" i="2"/>
  <c r="L649" i="2" s="1"/>
  <c r="M650" i="2"/>
  <c r="M649" i="2" s="1"/>
  <c r="N650" i="2"/>
  <c r="N649" i="2" s="1"/>
  <c r="O650" i="2"/>
  <c r="O649" i="2" s="1"/>
  <c r="P650" i="2"/>
  <c r="P649" i="2" s="1"/>
  <c r="S650" i="2"/>
  <c r="S649" i="2" s="1"/>
  <c r="T650" i="2"/>
  <c r="T649" i="2" s="1"/>
  <c r="U650" i="2"/>
  <c r="U649" i="2" s="1"/>
  <c r="V650" i="2"/>
  <c r="V649" i="2" s="1"/>
  <c r="W650" i="2"/>
  <c r="W649" i="2" s="1"/>
  <c r="X650" i="2"/>
  <c r="X649" i="2" s="1"/>
  <c r="Y649" i="2"/>
  <c r="Z650" i="2"/>
  <c r="Z649" i="2" s="1"/>
  <c r="AA649" i="2"/>
  <c r="AB649" i="2"/>
  <c r="AC650" i="2"/>
  <c r="AC649" i="2" s="1"/>
  <c r="R648" i="2"/>
  <c r="Q648" i="2"/>
  <c r="R647" i="2"/>
  <c r="Q647" i="2"/>
  <c r="R646" i="2"/>
  <c r="Q646" i="2"/>
  <c r="R645" i="2"/>
  <c r="Q645" i="2"/>
  <c r="R644" i="2"/>
  <c r="Q644" i="2"/>
  <c r="R643" i="2"/>
  <c r="Q643" i="2"/>
  <c r="R642" i="2"/>
  <c r="Q642" i="2"/>
  <c r="R641" i="2"/>
  <c r="Q641" i="2"/>
  <c r="R640" i="2"/>
  <c r="Q640" i="2"/>
  <c r="R639" i="2"/>
  <c r="Q639" i="2"/>
  <c r="R638" i="2"/>
  <c r="Q638" i="2"/>
  <c r="R637" i="2"/>
  <c r="Q637" i="2"/>
  <c r="H638" i="2"/>
  <c r="H639" i="2"/>
  <c r="H640" i="2"/>
  <c r="H641" i="2"/>
  <c r="H642" i="2"/>
  <c r="H643" i="2"/>
  <c r="H644" i="2"/>
  <c r="H645" i="2"/>
  <c r="H646" i="2"/>
  <c r="H647" i="2"/>
  <c r="I636" i="2"/>
  <c r="I635" i="2" s="1"/>
  <c r="J636" i="2"/>
  <c r="J635" i="2" s="1"/>
  <c r="K636" i="2"/>
  <c r="K635" i="2" s="1"/>
  <c r="L636" i="2"/>
  <c r="L635" i="2" s="1"/>
  <c r="M636" i="2"/>
  <c r="M635" i="2" s="1"/>
  <c r="N636" i="2"/>
  <c r="N635" i="2" s="1"/>
  <c r="O636" i="2"/>
  <c r="O635" i="2" s="1"/>
  <c r="P636" i="2"/>
  <c r="P635" i="2" s="1"/>
  <c r="S636" i="2"/>
  <c r="S635" i="2" s="1"/>
  <c r="T636" i="2"/>
  <c r="T635" i="2" s="1"/>
  <c r="U636" i="2"/>
  <c r="U635" i="2" s="1"/>
  <c r="V636" i="2"/>
  <c r="V635" i="2" s="1"/>
  <c r="W636" i="2"/>
  <c r="W635" i="2" s="1"/>
  <c r="X636" i="2"/>
  <c r="X635" i="2" s="1"/>
  <c r="Y636" i="2"/>
  <c r="Y635" i="2" s="1"/>
  <c r="Z636" i="2"/>
  <c r="Z635" i="2" s="1"/>
  <c r="AA636" i="2"/>
  <c r="AA635" i="2" s="1"/>
  <c r="AB636" i="2"/>
  <c r="AB635" i="2" s="1"/>
  <c r="AC636" i="2"/>
  <c r="AC635" i="2" s="1"/>
  <c r="R634" i="2"/>
  <c r="Q634" i="2"/>
  <c r="R633" i="2"/>
  <c r="Q633" i="2"/>
  <c r="R632" i="2"/>
  <c r="Q632" i="2"/>
  <c r="R631" i="2"/>
  <c r="Q631" i="2"/>
  <c r="R630" i="2"/>
  <c r="Q630" i="2"/>
  <c r="R629" i="2"/>
  <c r="Q629" i="2"/>
  <c r="R628" i="2"/>
  <c r="Q628" i="2"/>
  <c r="R627" i="2"/>
  <c r="Q627" i="2"/>
  <c r="R626" i="2"/>
  <c r="Q626" i="2"/>
  <c r="R625" i="2"/>
  <c r="Q625" i="2"/>
  <c r="R624" i="2"/>
  <c r="Q624" i="2"/>
  <c r="R623" i="2"/>
  <c r="Q623" i="2"/>
  <c r="H624" i="2"/>
  <c r="H625" i="2"/>
  <c r="H626" i="2"/>
  <c r="H627" i="2"/>
  <c r="H628" i="2"/>
  <c r="H629" i="2"/>
  <c r="H630" i="2"/>
  <c r="H631" i="2"/>
  <c r="H632" i="2"/>
  <c r="H633" i="2"/>
  <c r="I622" i="2"/>
  <c r="I621" i="2" s="1"/>
  <c r="J622" i="2"/>
  <c r="J621" i="2" s="1"/>
  <c r="K622" i="2"/>
  <c r="K621" i="2" s="1"/>
  <c r="L622" i="2"/>
  <c r="M622" i="2"/>
  <c r="M621" i="2" s="1"/>
  <c r="N622" i="2"/>
  <c r="N621" i="2" s="1"/>
  <c r="O622" i="2"/>
  <c r="O621" i="2" s="1"/>
  <c r="P622" i="2"/>
  <c r="P621" i="2" s="1"/>
  <c r="S622" i="2"/>
  <c r="S621" i="2" s="1"/>
  <c r="T622" i="2"/>
  <c r="T621" i="2" s="1"/>
  <c r="U622" i="2"/>
  <c r="U621" i="2" s="1"/>
  <c r="V622" i="2"/>
  <c r="V621" i="2" s="1"/>
  <c r="W622" i="2"/>
  <c r="W621" i="2" s="1"/>
  <c r="X622" i="2"/>
  <c r="X621" i="2" s="1"/>
  <c r="Y622" i="2"/>
  <c r="Y621" i="2" s="1"/>
  <c r="Z622" i="2"/>
  <c r="Z621" i="2" s="1"/>
  <c r="AA622" i="2"/>
  <c r="AA621" i="2" s="1"/>
  <c r="AB622" i="2"/>
  <c r="AB621" i="2" s="1"/>
  <c r="AC622" i="2"/>
  <c r="AC621" i="2" s="1"/>
  <c r="L621" i="2"/>
  <c r="R620" i="2"/>
  <c r="Q620" i="2"/>
  <c r="R619" i="2"/>
  <c r="Q619" i="2"/>
  <c r="R618" i="2"/>
  <c r="Q618" i="2"/>
  <c r="R617" i="2"/>
  <c r="Q617" i="2"/>
  <c r="R616" i="2"/>
  <c r="Q616" i="2"/>
  <c r="R615" i="2"/>
  <c r="Q615" i="2"/>
  <c r="R614" i="2"/>
  <c r="Q614" i="2"/>
  <c r="R613" i="2"/>
  <c r="Q613" i="2"/>
  <c r="R612" i="2"/>
  <c r="Q612" i="2"/>
  <c r="R611" i="2"/>
  <c r="Q611" i="2"/>
  <c r="R610" i="2"/>
  <c r="Q610" i="2"/>
  <c r="R609" i="2"/>
  <c r="Q609" i="2"/>
  <c r="H610" i="2"/>
  <c r="H611" i="2"/>
  <c r="H612" i="2"/>
  <c r="H613" i="2"/>
  <c r="H614" i="2"/>
  <c r="H615" i="2"/>
  <c r="H616" i="2"/>
  <c r="H617" i="2"/>
  <c r="H618" i="2"/>
  <c r="H619" i="2"/>
  <c r="I608" i="2"/>
  <c r="I607" i="2" s="1"/>
  <c r="J608" i="2"/>
  <c r="J607" i="2" s="1"/>
  <c r="K608" i="2"/>
  <c r="K607" i="2" s="1"/>
  <c r="L608" i="2"/>
  <c r="M608" i="2"/>
  <c r="M607" i="2" s="1"/>
  <c r="N608" i="2"/>
  <c r="N607" i="2" s="1"/>
  <c r="O608" i="2"/>
  <c r="O607" i="2" s="1"/>
  <c r="P608" i="2"/>
  <c r="P607" i="2" s="1"/>
  <c r="S608" i="2"/>
  <c r="S607" i="2" s="1"/>
  <c r="T608" i="2"/>
  <c r="T607" i="2" s="1"/>
  <c r="U608" i="2"/>
  <c r="U607" i="2" s="1"/>
  <c r="V608" i="2"/>
  <c r="V607" i="2" s="1"/>
  <c r="W608" i="2"/>
  <c r="W607" i="2" s="1"/>
  <c r="X608" i="2"/>
  <c r="X607" i="2" s="1"/>
  <c r="Y608" i="2"/>
  <c r="Y607" i="2" s="1"/>
  <c r="Z608" i="2"/>
  <c r="Z607" i="2" s="1"/>
  <c r="AA608" i="2"/>
  <c r="AA607" i="2" s="1"/>
  <c r="AB608" i="2"/>
  <c r="AB607" i="2" s="1"/>
  <c r="AC608" i="2"/>
  <c r="AC607" i="2" s="1"/>
  <c r="L607" i="2"/>
  <c r="R606" i="2"/>
  <c r="Q606" i="2"/>
  <c r="Q605" i="2"/>
  <c r="R592" i="2"/>
  <c r="R415" i="2"/>
  <c r="R443" i="2"/>
  <c r="R450" i="2"/>
  <c r="Q450" i="2"/>
  <c r="R457" i="2"/>
  <c r="H457" i="2"/>
  <c r="G457" i="2"/>
  <c r="R474" i="2"/>
  <c r="Q474" i="2"/>
  <c r="R568" i="2"/>
  <c r="Q568" i="2"/>
  <c r="Q592" i="2"/>
  <c r="R580" i="2"/>
  <c r="Q580" i="2"/>
  <c r="Q595" i="2"/>
  <c r="R605" i="2"/>
  <c r="R604" i="2"/>
  <c r="Q604" i="2"/>
  <c r="R603" i="2"/>
  <c r="Q603" i="2"/>
  <c r="R602" i="2"/>
  <c r="Q602" i="2"/>
  <c r="R601" i="2"/>
  <c r="Q601" i="2"/>
  <c r="R600" i="2"/>
  <c r="Q600" i="2"/>
  <c r="R599" i="2"/>
  <c r="Q599" i="2"/>
  <c r="R598" i="2"/>
  <c r="Q598" i="2"/>
  <c r="R597" i="2"/>
  <c r="Q597" i="2"/>
  <c r="R596" i="2"/>
  <c r="Q596" i="2"/>
  <c r="R595" i="2"/>
  <c r="H596" i="2"/>
  <c r="H597" i="2"/>
  <c r="H598" i="2"/>
  <c r="H599" i="2"/>
  <c r="H600" i="2"/>
  <c r="H601" i="2"/>
  <c r="H602" i="2"/>
  <c r="H603" i="2"/>
  <c r="H604" i="2"/>
  <c r="H605" i="2"/>
  <c r="H595" i="2"/>
  <c r="I594" i="2"/>
  <c r="I593" i="2" s="1"/>
  <c r="J594" i="2"/>
  <c r="J593" i="2" s="1"/>
  <c r="K594" i="2"/>
  <c r="K593" i="2" s="1"/>
  <c r="L594" i="2"/>
  <c r="L593" i="2" s="1"/>
  <c r="M594" i="2"/>
  <c r="M593" i="2" s="1"/>
  <c r="N594" i="2"/>
  <c r="N593" i="2" s="1"/>
  <c r="O594" i="2"/>
  <c r="O593" i="2" s="1"/>
  <c r="P594" i="2"/>
  <c r="P593" i="2" s="1"/>
  <c r="S594" i="2"/>
  <c r="S593" i="2" s="1"/>
  <c r="T594" i="2"/>
  <c r="T593" i="2" s="1"/>
  <c r="U594" i="2"/>
  <c r="U593" i="2" s="1"/>
  <c r="V594" i="2"/>
  <c r="V593" i="2" s="1"/>
  <c r="W594" i="2"/>
  <c r="W593" i="2" s="1"/>
  <c r="X594" i="2"/>
  <c r="X593" i="2" s="1"/>
  <c r="Y594" i="2"/>
  <c r="Y593" i="2" s="1"/>
  <c r="Z594" i="2"/>
  <c r="Z593" i="2" s="1"/>
  <c r="AA594" i="2"/>
  <c r="AA593" i="2" s="1"/>
  <c r="AB594" i="2"/>
  <c r="AB593" i="2" s="1"/>
  <c r="AC594" i="2"/>
  <c r="AC593" i="2" s="1"/>
  <c r="G591" i="2"/>
  <c r="Q591" i="2"/>
  <c r="R591" i="2"/>
  <c r="R590" i="2"/>
  <c r="Q590" i="2"/>
  <c r="R589" i="2"/>
  <c r="Q589" i="2"/>
  <c r="R588" i="2"/>
  <c r="Q588" i="2"/>
  <c r="R587" i="2"/>
  <c r="Q587" i="2"/>
  <c r="R586" i="2"/>
  <c r="Q586" i="2"/>
  <c r="R585" i="2"/>
  <c r="Q585" i="2"/>
  <c r="R584" i="2"/>
  <c r="Q584" i="2"/>
  <c r="R583" i="2"/>
  <c r="Q583" i="2"/>
  <c r="I582" i="2"/>
  <c r="I581" i="2" s="1"/>
  <c r="J582" i="2"/>
  <c r="J581" i="2" s="1"/>
  <c r="K582" i="2"/>
  <c r="K581" i="2" s="1"/>
  <c r="L582" i="2"/>
  <c r="L581" i="2" s="1"/>
  <c r="M582" i="2"/>
  <c r="M581" i="2" s="1"/>
  <c r="N582" i="2"/>
  <c r="N581" i="2" s="1"/>
  <c r="O582" i="2"/>
  <c r="O581" i="2" s="1"/>
  <c r="P582" i="2"/>
  <c r="P581" i="2" s="1"/>
  <c r="S582" i="2"/>
  <c r="S581" i="2" s="1"/>
  <c r="T582" i="2"/>
  <c r="T581" i="2" s="1"/>
  <c r="U582" i="2"/>
  <c r="U581" i="2" s="1"/>
  <c r="V582" i="2"/>
  <c r="V581" i="2" s="1"/>
  <c r="W582" i="2"/>
  <c r="W581" i="2" s="1"/>
  <c r="X582" i="2"/>
  <c r="X581" i="2" s="1"/>
  <c r="Y582" i="2"/>
  <c r="Y581" i="2" s="1"/>
  <c r="Z582" i="2"/>
  <c r="Z581" i="2" s="1"/>
  <c r="AA582" i="2"/>
  <c r="AA581" i="2" s="1"/>
  <c r="AB582" i="2"/>
  <c r="AB581" i="2" s="1"/>
  <c r="AC582" i="2"/>
  <c r="AC581" i="2" s="1"/>
  <c r="Q650" i="2" l="1"/>
  <c r="Q649" i="2" s="1"/>
  <c r="R560" i="2"/>
  <c r="R562" i="2"/>
  <c r="H560" i="2"/>
  <c r="Q560" i="2"/>
  <c r="Q562" i="2"/>
  <c r="H562" i="2"/>
  <c r="R663" i="2"/>
  <c r="R662" i="2" s="1"/>
  <c r="R636" i="2"/>
  <c r="R635" i="2" s="1"/>
  <c r="R650" i="2"/>
  <c r="R649" i="2" s="1"/>
  <c r="Q622" i="2"/>
  <c r="Q621" i="2" s="1"/>
  <c r="R622" i="2"/>
  <c r="R621" i="2" s="1"/>
  <c r="R608" i="2"/>
  <c r="R607" i="2" s="1"/>
  <c r="Q636" i="2"/>
  <c r="Q635" i="2" s="1"/>
  <c r="Q663" i="2"/>
  <c r="Q662" i="2" s="1"/>
  <c r="Q674" i="2"/>
  <c r="Q608" i="2"/>
  <c r="Q607" i="2" s="1"/>
  <c r="Q594" i="2"/>
  <c r="Q593" i="2" s="1"/>
  <c r="Q582" i="2"/>
  <c r="Q581" i="2" s="1"/>
  <c r="R674" i="2"/>
  <c r="R594" i="2"/>
  <c r="R593" i="2" s="1"/>
  <c r="R582" i="2"/>
  <c r="R581" i="2" s="1"/>
  <c r="H594" i="2"/>
  <c r="G584" i="2"/>
  <c r="H584" i="2"/>
  <c r="G585" i="2"/>
  <c r="H585" i="2"/>
  <c r="G586" i="2"/>
  <c r="H586" i="2"/>
  <c r="G587" i="2"/>
  <c r="H587" i="2"/>
  <c r="H588" i="2"/>
  <c r="G589" i="2"/>
  <c r="H589" i="2"/>
  <c r="H583" i="2"/>
  <c r="G583" i="2"/>
  <c r="Q571" i="2"/>
  <c r="Q552" i="2" s="1"/>
  <c r="R579" i="2"/>
  <c r="R567" i="2" s="1"/>
  <c r="Q579" i="2"/>
  <c r="Q567" i="2" s="1"/>
  <c r="R578" i="2"/>
  <c r="R566" i="2" s="1"/>
  <c r="Q578" i="2"/>
  <c r="Q566" i="2" s="1"/>
  <c r="R577" i="2"/>
  <c r="R565" i="2" s="1"/>
  <c r="Q577" i="2"/>
  <c r="Q565" i="2" s="1"/>
  <c r="R576" i="2"/>
  <c r="R564" i="2" s="1"/>
  <c r="Q576" i="2"/>
  <c r="Q564" i="2" s="1"/>
  <c r="R575" i="2"/>
  <c r="R563" i="2" s="1"/>
  <c r="Q575" i="2"/>
  <c r="Q563" i="2" s="1"/>
  <c r="R574" i="2"/>
  <c r="R561" i="2" s="1"/>
  <c r="Q574" i="2"/>
  <c r="Q561" i="2" s="1"/>
  <c r="R573" i="2"/>
  <c r="R559" i="2" s="1"/>
  <c r="Q573" i="2"/>
  <c r="Q559" i="2" s="1"/>
  <c r="R572" i="2"/>
  <c r="R554" i="2" s="1"/>
  <c r="Q572" i="2"/>
  <c r="Q554" i="2" s="1"/>
  <c r="R571" i="2"/>
  <c r="R552" i="2" s="1"/>
  <c r="G572" i="2"/>
  <c r="H572" i="2"/>
  <c r="G573" i="2"/>
  <c r="H573" i="2"/>
  <c r="G574" i="2"/>
  <c r="H574" i="2"/>
  <c r="G575" i="2"/>
  <c r="H575" i="2"/>
  <c r="G576" i="2"/>
  <c r="H576" i="2"/>
  <c r="H564" i="2" s="1"/>
  <c r="G577" i="2"/>
  <c r="H577" i="2"/>
  <c r="H565" i="2" s="1"/>
  <c r="G578" i="2"/>
  <c r="H578" i="2"/>
  <c r="G579" i="2"/>
  <c r="H579" i="2"/>
  <c r="H571" i="2"/>
  <c r="I570" i="2"/>
  <c r="I569" i="2" s="1"/>
  <c r="J570" i="2"/>
  <c r="J569" i="2" s="1"/>
  <c r="K570" i="2"/>
  <c r="K569" i="2" s="1"/>
  <c r="L570" i="2"/>
  <c r="L569" i="2" s="1"/>
  <c r="M570" i="2"/>
  <c r="M569" i="2" s="1"/>
  <c r="N570" i="2"/>
  <c r="N569" i="2" s="1"/>
  <c r="O570" i="2"/>
  <c r="O569" i="2" s="1"/>
  <c r="P570" i="2"/>
  <c r="P569" i="2" s="1"/>
  <c r="S570" i="2"/>
  <c r="S569" i="2" s="1"/>
  <c r="T570" i="2"/>
  <c r="T569" i="2" s="1"/>
  <c r="U570" i="2"/>
  <c r="U569" i="2" s="1"/>
  <c r="V570" i="2"/>
  <c r="V569" i="2" s="1"/>
  <c r="W570" i="2"/>
  <c r="W569" i="2" s="1"/>
  <c r="X570" i="2"/>
  <c r="X569" i="2" s="1"/>
  <c r="Y570" i="2"/>
  <c r="Y569" i="2" s="1"/>
  <c r="Z570" i="2"/>
  <c r="Z569" i="2" s="1"/>
  <c r="AA570" i="2"/>
  <c r="AA569" i="2" s="1"/>
  <c r="AB570" i="2"/>
  <c r="AB569" i="2" s="1"/>
  <c r="AC570" i="2"/>
  <c r="AC569" i="2" s="1"/>
  <c r="R484" i="2"/>
  <c r="Q484" i="2"/>
  <c r="Q483" i="2" s="1"/>
  <c r="S484" i="2"/>
  <c r="T484" i="2"/>
  <c r="U484" i="2"/>
  <c r="V484" i="2"/>
  <c r="X484" i="2"/>
  <c r="Y484" i="2"/>
  <c r="Z484" i="2"/>
  <c r="AA484" i="2"/>
  <c r="AB484" i="2"/>
  <c r="R481" i="2"/>
  <c r="R473" i="2" s="1"/>
  <c r="Q481" i="2"/>
  <c r="Q473" i="2" s="1"/>
  <c r="R480" i="2"/>
  <c r="R472" i="2" s="1"/>
  <c r="Q480" i="2"/>
  <c r="Q472" i="2" s="1"/>
  <c r="R479" i="2"/>
  <c r="R471" i="2" s="1"/>
  <c r="Q479" i="2"/>
  <c r="Q471" i="2" s="1"/>
  <c r="R478" i="2"/>
  <c r="R469" i="2" s="1"/>
  <c r="Q478" i="2"/>
  <c r="Q469" i="2" s="1"/>
  <c r="R477" i="2"/>
  <c r="R470" i="2" s="1"/>
  <c r="Q477" i="2"/>
  <c r="G478" i="2"/>
  <c r="H478" i="2"/>
  <c r="H469" i="2" s="1"/>
  <c r="G479" i="2"/>
  <c r="G471" i="2" s="1"/>
  <c r="H479" i="2"/>
  <c r="H471" i="2" s="1"/>
  <c r="G480" i="2"/>
  <c r="G472" i="2" s="1"/>
  <c r="H480" i="2"/>
  <c r="H472" i="2" s="1"/>
  <c r="G481" i="2"/>
  <c r="G473" i="2" s="1"/>
  <c r="H481" i="2"/>
  <c r="H473" i="2" s="1"/>
  <c r="I476" i="2"/>
  <c r="I475" i="2" s="1"/>
  <c r="J476" i="2"/>
  <c r="J475" i="2" s="1"/>
  <c r="K476" i="2"/>
  <c r="K475" i="2" s="1"/>
  <c r="L476" i="2"/>
  <c r="L475" i="2" s="1"/>
  <c r="M476" i="2"/>
  <c r="M475" i="2" s="1"/>
  <c r="N476" i="2"/>
  <c r="N475" i="2" s="1"/>
  <c r="O476" i="2"/>
  <c r="O475" i="2" s="1"/>
  <c r="P476" i="2"/>
  <c r="P475" i="2" s="1"/>
  <c r="S476" i="2"/>
  <c r="S475" i="2" s="1"/>
  <c r="T476" i="2"/>
  <c r="T475" i="2" s="1"/>
  <c r="U476" i="2"/>
  <c r="U475" i="2" s="1"/>
  <c r="V476" i="2"/>
  <c r="V475" i="2" s="1"/>
  <c r="W476" i="2"/>
  <c r="W475" i="2" s="1"/>
  <c r="X476" i="2"/>
  <c r="X475" i="2" s="1"/>
  <c r="Y476" i="2"/>
  <c r="Y475" i="2" s="1"/>
  <c r="Z476" i="2"/>
  <c r="Z475" i="2" s="1"/>
  <c r="AA476" i="2"/>
  <c r="AA475" i="2" s="1"/>
  <c r="AB476" i="2"/>
  <c r="AB475" i="2" s="1"/>
  <c r="AC476" i="2"/>
  <c r="AC475" i="2" s="1"/>
  <c r="AA466" i="2"/>
  <c r="Q466" i="2"/>
  <c r="I469" i="2"/>
  <c r="J469" i="2"/>
  <c r="K469" i="2"/>
  <c r="L469" i="2"/>
  <c r="M469" i="2"/>
  <c r="N469" i="2"/>
  <c r="O469" i="2"/>
  <c r="P469" i="2"/>
  <c r="S469" i="2"/>
  <c r="T469" i="2"/>
  <c r="U469" i="2"/>
  <c r="V469" i="2"/>
  <c r="W469" i="2"/>
  <c r="X469" i="2"/>
  <c r="Y469" i="2"/>
  <c r="Z469" i="2"/>
  <c r="AA469" i="2"/>
  <c r="AB469" i="2"/>
  <c r="AC469" i="2"/>
  <c r="I470" i="2"/>
  <c r="J470" i="2"/>
  <c r="K470" i="2"/>
  <c r="L470" i="2"/>
  <c r="M470" i="2"/>
  <c r="N470" i="2"/>
  <c r="O470" i="2"/>
  <c r="P470" i="2"/>
  <c r="S470" i="2"/>
  <c r="T470" i="2"/>
  <c r="U470" i="2"/>
  <c r="V470" i="2"/>
  <c r="W470" i="2"/>
  <c r="X470" i="2"/>
  <c r="Y470" i="2"/>
  <c r="Z470" i="2"/>
  <c r="AA470" i="2"/>
  <c r="AB470" i="2"/>
  <c r="AC470" i="2"/>
  <c r="I471" i="2"/>
  <c r="J471" i="2"/>
  <c r="K471" i="2"/>
  <c r="L471" i="2"/>
  <c r="M471" i="2"/>
  <c r="N471" i="2"/>
  <c r="O471" i="2"/>
  <c r="P471" i="2"/>
  <c r="S471" i="2"/>
  <c r="T471" i="2"/>
  <c r="U471" i="2"/>
  <c r="V471" i="2"/>
  <c r="W471" i="2"/>
  <c r="X471" i="2"/>
  <c r="Y471" i="2"/>
  <c r="Z471" i="2"/>
  <c r="AA471" i="2"/>
  <c r="AB471" i="2"/>
  <c r="AC471" i="2"/>
  <c r="I472" i="2"/>
  <c r="J472" i="2"/>
  <c r="K472" i="2"/>
  <c r="L472" i="2"/>
  <c r="M472" i="2"/>
  <c r="N472" i="2"/>
  <c r="O472" i="2"/>
  <c r="P472" i="2"/>
  <c r="S472" i="2"/>
  <c r="T472" i="2"/>
  <c r="U472" i="2"/>
  <c r="V472" i="2"/>
  <c r="W472" i="2"/>
  <c r="X472" i="2"/>
  <c r="Y472" i="2"/>
  <c r="Z472" i="2"/>
  <c r="AA472" i="2"/>
  <c r="AB472" i="2"/>
  <c r="AC472" i="2"/>
  <c r="I473" i="2"/>
  <c r="J473" i="2"/>
  <c r="K473" i="2"/>
  <c r="L473" i="2"/>
  <c r="M473" i="2"/>
  <c r="N473" i="2"/>
  <c r="O473" i="2"/>
  <c r="P473" i="2"/>
  <c r="S473" i="2"/>
  <c r="T473" i="2"/>
  <c r="U473" i="2"/>
  <c r="V473" i="2"/>
  <c r="W473" i="2"/>
  <c r="X473" i="2"/>
  <c r="Y473" i="2"/>
  <c r="Z473" i="2"/>
  <c r="AA473" i="2"/>
  <c r="AB473" i="2"/>
  <c r="AC473" i="2"/>
  <c r="I466" i="2"/>
  <c r="J466" i="2"/>
  <c r="K466" i="2"/>
  <c r="L466" i="2"/>
  <c r="M466" i="2"/>
  <c r="N466" i="2"/>
  <c r="O466" i="2"/>
  <c r="P466" i="2"/>
  <c r="R466" i="2"/>
  <c r="R467" i="2" s="1"/>
  <c r="S466" i="2"/>
  <c r="S467" i="2" s="1"/>
  <c r="T466" i="2"/>
  <c r="T467" i="2" s="1"/>
  <c r="U466" i="2"/>
  <c r="U467" i="2" s="1"/>
  <c r="V466" i="2"/>
  <c r="V467" i="2" s="1"/>
  <c r="W466" i="2"/>
  <c r="W467" i="2" s="1"/>
  <c r="X466" i="2"/>
  <c r="X467" i="2" s="1"/>
  <c r="Y466" i="2"/>
  <c r="Y467" i="2" s="1"/>
  <c r="Z466" i="2"/>
  <c r="Z467" i="2" s="1"/>
  <c r="AB466" i="2"/>
  <c r="AC466" i="2"/>
  <c r="Q437" i="2"/>
  <c r="R465" i="2"/>
  <c r="Q465" i="2"/>
  <c r="R464" i="2"/>
  <c r="Q464" i="2"/>
  <c r="R462" i="2"/>
  <c r="R439" i="2" s="1"/>
  <c r="Q462" i="2"/>
  <c r="R460" i="2"/>
  <c r="I459" i="2"/>
  <c r="I458" i="2" s="1"/>
  <c r="J459" i="2"/>
  <c r="J458" i="2" s="1"/>
  <c r="K459" i="2"/>
  <c r="K458" i="2" s="1"/>
  <c r="L459" i="2"/>
  <c r="L458" i="2" s="1"/>
  <c r="M459" i="2"/>
  <c r="M458" i="2" s="1"/>
  <c r="N459" i="2"/>
  <c r="N458" i="2" s="1"/>
  <c r="O459" i="2"/>
  <c r="O458" i="2" s="1"/>
  <c r="P459" i="2"/>
  <c r="P458" i="2" s="1"/>
  <c r="S459" i="2"/>
  <c r="S458" i="2" s="1"/>
  <c r="T459" i="2"/>
  <c r="T458" i="2" s="1"/>
  <c r="U459" i="2"/>
  <c r="U458" i="2" s="1"/>
  <c r="V458" i="2"/>
  <c r="W458" i="2"/>
  <c r="X459" i="2"/>
  <c r="X458" i="2" s="1"/>
  <c r="Y459" i="2"/>
  <c r="Y458" i="2" s="1"/>
  <c r="Z459" i="2"/>
  <c r="Z458" i="2" s="1"/>
  <c r="AA458" i="2"/>
  <c r="AB458" i="2"/>
  <c r="AC459" i="2"/>
  <c r="AC458" i="2" s="1"/>
  <c r="R456" i="2"/>
  <c r="Q456" i="2"/>
  <c r="R455" i="2"/>
  <c r="Q455" i="2"/>
  <c r="R454" i="2"/>
  <c r="Q454" i="2"/>
  <c r="R453" i="2"/>
  <c r="R436" i="2" s="1"/>
  <c r="Q453" i="2"/>
  <c r="Q436" i="2" s="1"/>
  <c r="I452" i="2"/>
  <c r="I451" i="2" s="1"/>
  <c r="J452" i="2"/>
  <c r="J451" i="2" s="1"/>
  <c r="K452" i="2"/>
  <c r="K451" i="2" s="1"/>
  <c r="L452" i="2"/>
  <c r="L451" i="2" s="1"/>
  <c r="N452" i="2"/>
  <c r="N451" i="2" s="1"/>
  <c r="O452" i="2"/>
  <c r="O451" i="2" s="1"/>
  <c r="P452" i="2"/>
  <c r="P451" i="2" s="1"/>
  <c r="S452" i="2"/>
  <c r="S451" i="2" s="1"/>
  <c r="T452" i="2"/>
  <c r="T451" i="2" s="1"/>
  <c r="U452" i="2"/>
  <c r="U451" i="2" s="1"/>
  <c r="V452" i="2"/>
  <c r="V451" i="2" s="1"/>
  <c r="W452" i="2"/>
  <c r="W451" i="2" s="1"/>
  <c r="X452" i="2"/>
  <c r="X451" i="2" s="1"/>
  <c r="Y452" i="2"/>
  <c r="Y451" i="2" s="1"/>
  <c r="Z452" i="2"/>
  <c r="Z451" i="2" s="1"/>
  <c r="AA452" i="2"/>
  <c r="AA451" i="2" s="1"/>
  <c r="AB452" i="2"/>
  <c r="AB451" i="2" s="1"/>
  <c r="AC452" i="2"/>
  <c r="AC451" i="2" s="1"/>
  <c r="R449" i="2"/>
  <c r="Q449" i="2"/>
  <c r="R448" i="2"/>
  <c r="Q448" i="2"/>
  <c r="R447" i="2"/>
  <c r="Q447" i="2"/>
  <c r="R446" i="2"/>
  <c r="R435" i="2" s="1"/>
  <c r="Q446" i="2"/>
  <c r="Q435" i="2" s="1"/>
  <c r="I445" i="2"/>
  <c r="I444" i="2" s="1"/>
  <c r="J445" i="2"/>
  <c r="J444" i="2" s="1"/>
  <c r="K445" i="2"/>
  <c r="K444" i="2" s="1"/>
  <c r="L445" i="2"/>
  <c r="M445" i="2"/>
  <c r="M444" i="2" s="1"/>
  <c r="N445" i="2"/>
  <c r="N444" i="2" s="1"/>
  <c r="O445" i="2"/>
  <c r="O444" i="2" s="1"/>
  <c r="P445" i="2"/>
  <c r="P444" i="2" s="1"/>
  <c r="S445" i="2"/>
  <c r="S444" i="2" s="1"/>
  <c r="T445" i="2"/>
  <c r="T444" i="2" s="1"/>
  <c r="U445" i="2"/>
  <c r="U444" i="2" s="1"/>
  <c r="V445" i="2"/>
  <c r="V444" i="2" s="1"/>
  <c r="W445" i="2"/>
  <c r="W444" i="2" s="1"/>
  <c r="X445" i="2"/>
  <c r="X444" i="2" s="1"/>
  <c r="Y445" i="2"/>
  <c r="Y444" i="2" s="1"/>
  <c r="Z445" i="2"/>
  <c r="Z444" i="2" s="1"/>
  <c r="AA445" i="2"/>
  <c r="AA444" i="2" s="1"/>
  <c r="AB445" i="2"/>
  <c r="AB444" i="2" s="1"/>
  <c r="AC445" i="2"/>
  <c r="AC444" i="2" s="1"/>
  <c r="L444" i="2"/>
  <c r="I435" i="2"/>
  <c r="J435" i="2"/>
  <c r="K435" i="2"/>
  <c r="L435" i="2"/>
  <c r="M435" i="2"/>
  <c r="N435" i="2"/>
  <c r="O435" i="2"/>
  <c r="P435" i="2"/>
  <c r="T435" i="2"/>
  <c r="V435" i="2"/>
  <c r="X435" i="2"/>
  <c r="Y435" i="2"/>
  <c r="Z435" i="2"/>
  <c r="I436" i="2"/>
  <c r="J436" i="2"/>
  <c r="K436" i="2"/>
  <c r="L436" i="2"/>
  <c r="N436" i="2"/>
  <c r="O436" i="2"/>
  <c r="P436" i="2"/>
  <c r="S436" i="2"/>
  <c r="T436" i="2"/>
  <c r="U436" i="2"/>
  <c r="V436" i="2"/>
  <c r="W436" i="2"/>
  <c r="X436" i="2"/>
  <c r="Y436" i="2"/>
  <c r="Z436" i="2"/>
  <c r="AA436" i="2"/>
  <c r="AB436" i="2"/>
  <c r="AC436" i="2"/>
  <c r="I437" i="2"/>
  <c r="J437" i="2"/>
  <c r="K437" i="2"/>
  <c r="L437" i="2"/>
  <c r="M437" i="2"/>
  <c r="N437" i="2"/>
  <c r="O437" i="2"/>
  <c r="P437" i="2"/>
  <c r="S437" i="2"/>
  <c r="T437" i="2"/>
  <c r="U437" i="2"/>
  <c r="V437" i="2"/>
  <c r="W437" i="2"/>
  <c r="X437" i="2"/>
  <c r="Y437" i="2"/>
  <c r="Z437" i="2"/>
  <c r="AA437" i="2"/>
  <c r="AB437" i="2"/>
  <c r="I439" i="2"/>
  <c r="J439" i="2"/>
  <c r="K439" i="2"/>
  <c r="L439" i="2"/>
  <c r="M439" i="2"/>
  <c r="N439" i="2"/>
  <c r="O439" i="2"/>
  <c r="P439" i="2"/>
  <c r="S439" i="2"/>
  <c r="S1362" i="2" s="1"/>
  <c r="T439" i="2"/>
  <c r="T1362" i="2" s="1"/>
  <c r="V439" i="2"/>
  <c r="V1362" i="2" s="1"/>
  <c r="W439" i="2"/>
  <c r="W1362" i="2" s="1"/>
  <c r="X439" i="2"/>
  <c r="X1362" i="2" s="1"/>
  <c r="Y439" i="2"/>
  <c r="Y1362" i="2" s="1"/>
  <c r="Z439" i="2"/>
  <c r="Z1362" i="2" s="1"/>
  <c r="I441" i="2"/>
  <c r="J441" i="2"/>
  <c r="K441" i="2"/>
  <c r="L441" i="2"/>
  <c r="M441" i="2"/>
  <c r="N441" i="2"/>
  <c r="O441" i="2"/>
  <c r="P441" i="2"/>
  <c r="S441" i="2"/>
  <c r="T441" i="2"/>
  <c r="U441" i="2"/>
  <c r="V441" i="2"/>
  <c r="W441" i="2"/>
  <c r="X441" i="2"/>
  <c r="Y441" i="2"/>
  <c r="Z441" i="2"/>
  <c r="AA441" i="2"/>
  <c r="AB441" i="2"/>
  <c r="AC441" i="2"/>
  <c r="I442" i="2"/>
  <c r="J442" i="2"/>
  <c r="K442" i="2"/>
  <c r="L442" i="2"/>
  <c r="M442" i="2"/>
  <c r="N442" i="2"/>
  <c r="O442" i="2"/>
  <c r="P442" i="2"/>
  <c r="S442" i="2"/>
  <c r="T442" i="2"/>
  <c r="U442" i="2"/>
  <c r="V442" i="2"/>
  <c r="W442" i="2"/>
  <c r="X442" i="2"/>
  <c r="Y442" i="2"/>
  <c r="Z442" i="2"/>
  <c r="AA442" i="2"/>
  <c r="AB442" i="2"/>
  <c r="AC442" i="2"/>
  <c r="Q1364" i="2" l="1"/>
  <c r="R1362" i="2"/>
  <c r="W1361" i="2"/>
  <c r="W1389" i="2" s="1"/>
  <c r="Q459" i="2"/>
  <c r="Q458" i="2" s="1"/>
  <c r="O1361" i="2"/>
  <c r="O1389" i="2" s="1"/>
  <c r="M1361" i="2"/>
  <c r="M1389" i="2" s="1"/>
  <c r="K1361" i="2"/>
  <c r="K1389" i="2" s="1"/>
  <c r="I1361" i="2"/>
  <c r="I1389" i="2" s="1"/>
  <c r="P1361" i="2"/>
  <c r="P1389" i="2" s="1"/>
  <c r="N1361" i="2"/>
  <c r="N1389" i="2" s="1"/>
  <c r="L1361" i="2"/>
  <c r="L1389" i="2" s="1"/>
  <c r="J1361" i="2"/>
  <c r="J1389" i="2" s="1"/>
  <c r="H563" i="2"/>
  <c r="H561" i="2"/>
  <c r="Q439" i="2"/>
  <c r="R570" i="2"/>
  <c r="R569" i="2" s="1"/>
  <c r="R476" i="2"/>
  <c r="R475" i="2" s="1"/>
  <c r="Q476" i="2"/>
  <c r="Q475" i="2" s="1"/>
  <c r="Q452" i="2"/>
  <c r="Q451" i="2" s="1"/>
  <c r="R459" i="2"/>
  <c r="R458" i="2" s="1"/>
  <c r="R441" i="2"/>
  <c r="R442" i="2"/>
  <c r="R452" i="2"/>
  <c r="R451" i="2" s="1"/>
  <c r="L483" i="2"/>
  <c r="Q441" i="2"/>
  <c r="Q442" i="2"/>
  <c r="X483" i="2"/>
  <c r="R437" i="2"/>
  <c r="Q470" i="2"/>
  <c r="P483" i="2"/>
  <c r="Q445" i="2"/>
  <c r="Q444" i="2" s="1"/>
  <c r="Z483" i="2"/>
  <c r="V483" i="2"/>
  <c r="T483" i="2"/>
  <c r="N483" i="2"/>
  <c r="J483" i="2"/>
  <c r="Q570" i="2"/>
  <c r="Q569" i="2" s="1"/>
  <c r="H559" i="2"/>
  <c r="H554" i="2"/>
  <c r="Z434" i="2"/>
  <c r="X434" i="2"/>
  <c r="V434" i="2"/>
  <c r="T434" i="2"/>
  <c r="R445" i="2"/>
  <c r="R444" i="2" s="1"/>
  <c r="H570" i="2"/>
  <c r="Q551" i="2"/>
  <c r="AB434" i="2"/>
  <c r="AC434" i="2"/>
  <c r="Y434" i="2"/>
  <c r="W434" i="2"/>
  <c r="U434" i="2"/>
  <c r="S434" i="2"/>
  <c r="AA483" i="2"/>
  <c r="Y483" i="2"/>
  <c r="U483" i="2"/>
  <c r="S483" i="2"/>
  <c r="O483" i="2"/>
  <c r="M483" i="2"/>
  <c r="K483" i="2"/>
  <c r="I483" i="2"/>
  <c r="R483" i="2"/>
  <c r="R551" i="2"/>
  <c r="AA434" i="2"/>
  <c r="Q431" i="2"/>
  <c r="R431" i="2"/>
  <c r="R430" i="2"/>
  <c r="Q430" i="2"/>
  <c r="R429" i="2"/>
  <c r="Q429" i="2"/>
  <c r="R428" i="2"/>
  <c r="R411" i="2" s="1"/>
  <c r="Q428" i="2"/>
  <c r="Q411" i="2" s="1"/>
  <c r="R427" i="2"/>
  <c r="R410" i="2" s="1"/>
  <c r="Q427" i="2"/>
  <c r="Q410" i="2" s="1"/>
  <c r="R426" i="2"/>
  <c r="R409" i="2" s="1"/>
  <c r="Q426" i="2"/>
  <c r="Q409" i="2" s="1"/>
  <c r="R425" i="2"/>
  <c r="R408" i="2" s="1"/>
  <c r="Q425" i="2"/>
  <c r="I424" i="2"/>
  <c r="I423" i="2" s="1"/>
  <c r="J424" i="2"/>
  <c r="J423" i="2" s="1"/>
  <c r="K424" i="2"/>
  <c r="K423" i="2" s="1"/>
  <c r="L424" i="2"/>
  <c r="L423" i="2" s="1"/>
  <c r="M424" i="2"/>
  <c r="M423" i="2" s="1"/>
  <c r="N424" i="2"/>
  <c r="N423" i="2" s="1"/>
  <c r="O424" i="2"/>
  <c r="O423" i="2" s="1"/>
  <c r="P424" i="2"/>
  <c r="P423" i="2" s="1"/>
  <c r="S424" i="2"/>
  <c r="S423" i="2" s="1"/>
  <c r="T424" i="2"/>
  <c r="T423" i="2" s="1"/>
  <c r="U424" i="2"/>
  <c r="U423" i="2" s="1"/>
  <c r="V424" i="2"/>
  <c r="V423" i="2" s="1"/>
  <c r="W424" i="2"/>
  <c r="W423" i="2" s="1"/>
  <c r="X424" i="2"/>
  <c r="X423" i="2" s="1"/>
  <c r="Y424" i="2"/>
  <c r="Y423" i="2" s="1"/>
  <c r="Z424" i="2"/>
  <c r="Z423" i="2" s="1"/>
  <c r="AA424" i="2"/>
  <c r="AA423" i="2" s="1"/>
  <c r="AB424" i="2"/>
  <c r="AB423" i="2" s="1"/>
  <c r="AC424" i="2"/>
  <c r="AC423" i="2" s="1"/>
  <c r="R421" i="2"/>
  <c r="R414" i="2" s="1"/>
  <c r="Q421" i="2"/>
  <c r="R420" i="2"/>
  <c r="Q420" i="2"/>
  <c r="R419" i="2"/>
  <c r="Q419" i="2"/>
  <c r="R418" i="2"/>
  <c r="Q418" i="2"/>
  <c r="I417" i="2"/>
  <c r="I416" i="2" s="1"/>
  <c r="J417" i="2"/>
  <c r="J416" i="2" s="1"/>
  <c r="K417" i="2"/>
  <c r="K416" i="2" s="1"/>
  <c r="L417" i="2"/>
  <c r="M417" i="2"/>
  <c r="M416" i="2" s="1"/>
  <c r="N417" i="2"/>
  <c r="N416" i="2" s="1"/>
  <c r="O417" i="2"/>
  <c r="O416" i="2" s="1"/>
  <c r="P417" i="2"/>
  <c r="P416" i="2" s="1"/>
  <c r="S417" i="2"/>
  <c r="S416" i="2" s="1"/>
  <c r="T417" i="2"/>
  <c r="T416" i="2" s="1"/>
  <c r="U417" i="2"/>
  <c r="U416" i="2" s="1"/>
  <c r="V417" i="2"/>
  <c r="V416" i="2" s="1"/>
  <c r="W417" i="2"/>
  <c r="W416" i="2" s="1"/>
  <c r="X417" i="2"/>
  <c r="X416" i="2" s="1"/>
  <c r="Y417" i="2"/>
  <c r="Y416" i="2" s="1"/>
  <c r="Z417" i="2"/>
  <c r="Z416" i="2" s="1"/>
  <c r="AA417" i="2"/>
  <c r="AA416" i="2" s="1"/>
  <c r="AB417" i="2"/>
  <c r="AB416" i="2" s="1"/>
  <c r="AC417" i="2"/>
  <c r="AC416" i="2" s="1"/>
  <c r="L416" i="2"/>
  <c r="I407" i="2"/>
  <c r="J407" i="2"/>
  <c r="K407" i="2"/>
  <c r="L407" i="2"/>
  <c r="M407" i="2"/>
  <c r="N407" i="2"/>
  <c r="O407" i="2"/>
  <c r="P407" i="2"/>
  <c r="S407" i="2"/>
  <c r="I408" i="2"/>
  <c r="J408" i="2"/>
  <c r="K408" i="2"/>
  <c r="L408" i="2"/>
  <c r="M408" i="2"/>
  <c r="N408" i="2"/>
  <c r="O408" i="2"/>
  <c r="P408" i="2"/>
  <c r="S408" i="2"/>
  <c r="T408" i="2"/>
  <c r="U408" i="2"/>
  <c r="V408" i="2"/>
  <c r="W408" i="2"/>
  <c r="X408" i="2"/>
  <c r="Y408" i="2"/>
  <c r="Z408" i="2"/>
  <c r="AA408" i="2"/>
  <c r="AB408" i="2"/>
  <c r="AC408" i="2"/>
  <c r="I409" i="2"/>
  <c r="J409" i="2"/>
  <c r="K409" i="2"/>
  <c r="L409" i="2"/>
  <c r="M409" i="2"/>
  <c r="N409" i="2"/>
  <c r="O409" i="2"/>
  <c r="P409" i="2"/>
  <c r="S409" i="2"/>
  <c r="T409" i="2"/>
  <c r="U409" i="2"/>
  <c r="V409" i="2"/>
  <c r="W409" i="2"/>
  <c r="X409" i="2"/>
  <c r="Y409" i="2"/>
  <c r="Z409" i="2"/>
  <c r="I410" i="2"/>
  <c r="J410" i="2"/>
  <c r="K410" i="2"/>
  <c r="L410" i="2"/>
  <c r="M410" i="2"/>
  <c r="N410" i="2"/>
  <c r="O410" i="2"/>
  <c r="P410" i="2"/>
  <c r="S410" i="2"/>
  <c r="T410" i="2"/>
  <c r="U410" i="2"/>
  <c r="V410" i="2"/>
  <c r="W410" i="2"/>
  <c r="X410" i="2"/>
  <c r="Y410" i="2"/>
  <c r="Z410" i="2"/>
  <c r="AA410" i="2"/>
  <c r="AB410" i="2"/>
  <c r="AC410" i="2"/>
  <c r="I411" i="2"/>
  <c r="J411" i="2"/>
  <c r="K411" i="2"/>
  <c r="L411" i="2"/>
  <c r="M411" i="2"/>
  <c r="N411" i="2"/>
  <c r="O411" i="2"/>
  <c r="P411" i="2"/>
  <c r="S411" i="2"/>
  <c r="T411" i="2"/>
  <c r="U411" i="2"/>
  <c r="V411" i="2"/>
  <c r="W411" i="2"/>
  <c r="X411" i="2"/>
  <c r="Y411" i="2"/>
  <c r="Z411" i="2"/>
  <c r="AA411" i="2"/>
  <c r="AB411" i="2"/>
  <c r="AC411" i="2"/>
  <c r="I412" i="2"/>
  <c r="J412" i="2"/>
  <c r="K412" i="2"/>
  <c r="L412" i="2"/>
  <c r="M412" i="2"/>
  <c r="N412" i="2"/>
  <c r="O412" i="2"/>
  <c r="P412" i="2"/>
  <c r="S412" i="2"/>
  <c r="T412" i="2"/>
  <c r="U412" i="2"/>
  <c r="V412" i="2"/>
  <c r="W412" i="2"/>
  <c r="X412" i="2"/>
  <c r="Y412" i="2"/>
  <c r="Z412" i="2"/>
  <c r="AA412" i="2"/>
  <c r="AB412" i="2"/>
  <c r="AC412" i="2"/>
  <c r="I413" i="2"/>
  <c r="J413" i="2"/>
  <c r="K413" i="2"/>
  <c r="L413" i="2"/>
  <c r="M413" i="2"/>
  <c r="N413" i="2"/>
  <c r="O413" i="2"/>
  <c r="P413" i="2"/>
  <c r="S413" i="2"/>
  <c r="T413" i="2"/>
  <c r="U413" i="2"/>
  <c r="V413" i="2"/>
  <c r="W413" i="2"/>
  <c r="X413" i="2"/>
  <c r="Y413" i="2"/>
  <c r="Z413" i="2"/>
  <c r="AA413" i="2"/>
  <c r="AB413" i="2"/>
  <c r="AC413" i="2"/>
  <c r="I414" i="2"/>
  <c r="J414" i="2"/>
  <c r="K414" i="2"/>
  <c r="L414" i="2"/>
  <c r="M414" i="2"/>
  <c r="N414" i="2"/>
  <c r="O414" i="2"/>
  <c r="P414" i="2"/>
  <c r="S414" i="2"/>
  <c r="T414" i="2"/>
  <c r="U414" i="2"/>
  <c r="V414" i="2"/>
  <c r="W414" i="2"/>
  <c r="X414" i="2"/>
  <c r="Y414" i="2"/>
  <c r="Z414" i="2"/>
  <c r="AA414" i="2"/>
  <c r="AB414" i="2"/>
  <c r="AC414" i="2"/>
  <c r="R403" i="2"/>
  <c r="Q403" i="2"/>
  <c r="R402" i="2"/>
  <c r="Q402" i="2"/>
  <c r="R401" i="2"/>
  <c r="Q401" i="2"/>
  <c r="R400" i="2"/>
  <c r="R386" i="2" s="1"/>
  <c r="Q400" i="2"/>
  <c r="I399" i="2"/>
  <c r="I398" i="2" s="1"/>
  <c r="J399" i="2"/>
  <c r="J398" i="2" s="1"/>
  <c r="K399" i="2"/>
  <c r="K398" i="2" s="1"/>
  <c r="L399" i="2"/>
  <c r="L398" i="2" s="1"/>
  <c r="M399" i="2"/>
  <c r="M398" i="2" s="1"/>
  <c r="N399" i="2"/>
  <c r="N398" i="2" s="1"/>
  <c r="O399" i="2"/>
  <c r="O398" i="2" s="1"/>
  <c r="P399" i="2"/>
  <c r="P398" i="2" s="1"/>
  <c r="S399" i="2"/>
  <c r="S398" i="2" s="1"/>
  <c r="T399" i="2"/>
  <c r="T398" i="2" s="1"/>
  <c r="U399" i="2"/>
  <c r="U398" i="2" s="1"/>
  <c r="V399" i="2"/>
  <c r="V398" i="2" s="1"/>
  <c r="W399" i="2"/>
  <c r="W398" i="2" s="1"/>
  <c r="X399" i="2"/>
  <c r="X398" i="2" s="1"/>
  <c r="Y399" i="2"/>
  <c r="Y398" i="2" s="1"/>
  <c r="Z399" i="2"/>
  <c r="Z398" i="2" s="1"/>
  <c r="AA399" i="2"/>
  <c r="AA398" i="2" s="1"/>
  <c r="AB399" i="2"/>
  <c r="AB398" i="2" s="1"/>
  <c r="AC399" i="2"/>
  <c r="AC398" i="2" s="1"/>
  <c r="R396" i="2"/>
  <c r="Q396" i="2"/>
  <c r="R395" i="2"/>
  <c r="Q395" i="2"/>
  <c r="R394" i="2"/>
  <c r="Q394" i="2"/>
  <c r="R393" i="2"/>
  <c r="R385" i="2" s="1"/>
  <c r="Q385" i="2"/>
  <c r="Q1354" i="2" s="1"/>
  <c r="I392" i="2"/>
  <c r="I391" i="2" s="1"/>
  <c r="J392" i="2"/>
  <c r="J391" i="2" s="1"/>
  <c r="K392" i="2"/>
  <c r="L392" i="2"/>
  <c r="M392" i="2"/>
  <c r="M391" i="2" s="1"/>
  <c r="N392" i="2"/>
  <c r="N391" i="2" s="1"/>
  <c r="P392" i="2"/>
  <c r="P391" i="2" s="1"/>
  <c r="S392" i="2"/>
  <c r="S391" i="2" s="1"/>
  <c r="T392" i="2"/>
  <c r="T391" i="2" s="1"/>
  <c r="U392" i="2"/>
  <c r="U391" i="2" s="1"/>
  <c r="V392" i="2"/>
  <c r="V391" i="2" s="1"/>
  <c r="W392" i="2"/>
  <c r="W391" i="2" s="1"/>
  <c r="X392" i="2"/>
  <c r="X391" i="2" s="1"/>
  <c r="Y392" i="2"/>
  <c r="Y391" i="2" s="1"/>
  <c r="Z392" i="2"/>
  <c r="Z391" i="2" s="1"/>
  <c r="AA392" i="2"/>
  <c r="AA391" i="2" s="1"/>
  <c r="AB392" i="2"/>
  <c r="AB391" i="2" s="1"/>
  <c r="AC392" i="2"/>
  <c r="AC391" i="2" s="1"/>
  <c r="K391" i="2"/>
  <c r="L391" i="2"/>
  <c r="H382" i="2"/>
  <c r="I382" i="2"/>
  <c r="J382" i="2"/>
  <c r="K382" i="2"/>
  <c r="L382" i="2"/>
  <c r="M382" i="2"/>
  <c r="N382" i="2"/>
  <c r="O382" i="2"/>
  <c r="P382" i="2"/>
  <c r="I385" i="2"/>
  <c r="J385" i="2"/>
  <c r="K385" i="2"/>
  <c r="L385" i="2"/>
  <c r="M385" i="2"/>
  <c r="N385" i="2"/>
  <c r="P385" i="2"/>
  <c r="S385" i="2"/>
  <c r="S1354" i="2" s="1"/>
  <c r="T385" i="2"/>
  <c r="T1354" i="2" s="1"/>
  <c r="U385" i="2"/>
  <c r="U1354" i="2" s="1"/>
  <c r="V385" i="2"/>
  <c r="V1354" i="2" s="1"/>
  <c r="W385" i="2"/>
  <c r="W1354" i="2" s="1"/>
  <c r="X385" i="2"/>
  <c r="X1354" i="2" s="1"/>
  <c r="Y385" i="2"/>
  <c r="Y1354" i="2" s="1"/>
  <c r="Z385" i="2"/>
  <c r="AA385" i="2"/>
  <c r="AB385" i="2"/>
  <c r="AC385" i="2"/>
  <c r="I386" i="2"/>
  <c r="J386" i="2"/>
  <c r="K386" i="2"/>
  <c r="L386" i="2"/>
  <c r="M386" i="2"/>
  <c r="N386" i="2"/>
  <c r="O386" i="2"/>
  <c r="P386" i="2"/>
  <c r="S386" i="2"/>
  <c r="T386" i="2"/>
  <c r="U386" i="2"/>
  <c r="V386" i="2"/>
  <c r="V747" i="2" s="1"/>
  <c r="W386" i="2"/>
  <c r="X386" i="2"/>
  <c r="Y386" i="2"/>
  <c r="Z386" i="2"/>
  <c r="AA386" i="2"/>
  <c r="AB386" i="2"/>
  <c r="AC386" i="2"/>
  <c r="I387" i="2"/>
  <c r="J387" i="2"/>
  <c r="K387" i="2"/>
  <c r="L387" i="2"/>
  <c r="M387" i="2"/>
  <c r="N387" i="2"/>
  <c r="O387" i="2"/>
  <c r="P387" i="2"/>
  <c r="S387" i="2"/>
  <c r="T387" i="2"/>
  <c r="U387" i="2"/>
  <c r="V387" i="2"/>
  <c r="W387" i="2"/>
  <c r="X387" i="2"/>
  <c r="Y387" i="2"/>
  <c r="Z387" i="2"/>
  <c r="AA387" i="2"/>
  <c r="AB387" i="2"/>
  <c r="AC387" i="2"/>
  <c r="I388" i="2"/>
  <c r="J388" i="2"/>
  <c r="K388" i="2"/>
  <c r="L388" i="2"/>
  <c r="M388" i="2"/>
  <c r="N388" i="2"/>
  <c r="O388" i="2"/>
  <c r="P388" i="2"/>
  <c r="S388" i="2"/>
  <c r="T388" i="2"/>
  <c r="U388" i="2"/>
  <c r="V388" i="2"/>
  <c r="W388" i="2"/>
  <c r="X388" i="2"/>
  <c r="Y388" i="2"/>
  <c r="Z388" i="2"/>
  <c r="AA388" i="2"/>
  <c r="AB388" i="2"/>
  <c r="AC388" i="2"/>
  <c r="I389" i="2"/>
  <c r="J389" i="2"/>
  <c r="K389" i="2"/>
  <c r="L389" i="2"/>
  <c r="M389" i="2"/>
  <c r="N389" i="2"/>
  <c r="O389" i="2"/>
  <c r="P389" i="2"/>
  <c r="S389" i="2"/>
  <c r="T389" i="2"/>
  <c r="U389" i="2"/>
  <c r="V389" i="2"/>
  <c r="W389" i="2"/>
  <c r="X389" i="2"/>
  <c r="Y389" i="2"/>
  <c r="Z389" i="2"/>
  <c r="AA389" i="2"/>
  <c r="AB389" i="2"/>
  <c r="AC389" i="2"/>
  <c r="Q374" i="2"/>
  <c r="G374" i="2"/>
  <c r="R374" i="2"/>
  <c r="R373" i="2"/>
  <c r="Q373" i="2"/>
  <c r="R372" i="2"/>
  <c r="Q372" i="2"/>
  <c r="R371" i="2"/>
  <c r="R316" i="2" s="1"/>
  <c r="Q371" i="2"/>
  <c r="Q316" i="2" s="1"/>
  <c r="I370" i="2"/>
  <c r="I369" i="2" s="1"/>
  <c r="K370" i="2"/>
  <c r="K369" i="2" s="1"/>
  <c r="M370" i="2"/>
  <c r="M369" i="2" s="1"/>
  <c r="O370" i="2"/>
  <c r="O369" i="2" s="1"/>
  <c r="S370" i="2"/>
  <c r="S369" i="2" s="1"/>
  <c r="T370" i="2"/>
  <c r="T369" i="2" s="1"/>
  <c r="U370" i="2"/>
  <c r="U369" i="2" s="1"/>
  <c r="V370" i="2"/>
  <c r="V369" i="2" s="1"/>
  <c r="W370" i="2"/>
  <c r="W369" i="2" s="1"/>
  <c r="X370" i="2"/>
  <c r="X369" i="2" s="1"/>
  <c r="Y370" i="2"/>
  <c r="Y369" i="2" s="1"/>
  <c r="Z370" i="2"/>
  <c r="Z369" i="2" s="1"/>
  <c r="AA370" i="2"/>
  <c r="AA369" i="2" s="1"/>
  <c r="AB370" i="2"/>
  <c r="AB369" i="2" s="1"/>
  <c r="AC370" i="2"/>
  <c r="AC369" i="2" s="1"/>
  <c r="R367" i="2"/>
  <c r="Q367" i="2"/>
  <c r="R366" i="2"/>
  <c r="Q366" i="2"/>
  <c r="R365" i="2"/>
  <c r="Q365" i="2"/>
  <c r="R364" i="2"/>
  <c r="R315" i="2" s="1"/>
  <c r="Q364" i="2"/>
  <c r="I363" i="2"/>
  <c r="I362" i="2" s="1"/>
  <c r="J363" i="2"/>
  <c r="J362" i="2" s="1"/>
  <c r="K363" i="2"/>
  <c r="K362" i="2" s="1"/>
  <c r="L363" i="2"/>
  <c r="L362" i="2" s="1"/>
  <c r="N363" i="2"/>
  <c r="N362" i="2" s="1"/>
  <c r="P363" i="2"/>
  <c r="P362" i="2" s="1"/>
  <c r="S362" i="2"/>
  <c r="T362" i="2"/>
  <c r="U362" i="2"/>
  <c r="V362" i="2"/>
  <c r="W362" i="2"/>
  <c r="X362" i="2"/>
  <c r="Y362" i="2"/>
  <c r="Z363" i="2"/>
  <c r="Z362" i="2" s="1"/>
  <c r="AA363" i="2"/>
  <c r="AA362" i="2" s="1"/>
  <c r="AB363" i="2"/>
  <c r="AB362" i="2" s="1"/>
  <c r="AC363" i="2"/>
  <c r="AC362" i="2" s="1"/>
  <c r="R360" i="2"/>
  <c r="Q360" i="2"/>
  <c r="R359" i="2"/>
  <c r="Q359" i="2"/>
  <c r="R358" i="2"/>
  <c r="Q358" i="2"/>
  <c r="R357" i="2"/>
  <c r="R314" i="2" s="1"/>
  <c r="Q357" i="2"/>
  <c r="Q314" i="2" s="1"/>
  <c r="R356" i="2"/>
  <c r="R313" i="2" s="1"/>
  <c r="Q356" i="2"/>
  <c r="R355" i="2"/>
  <c r="R312" i="2" s="1"/>
  <c r="Q355" i="2"/>
  <c r="Q312" i="2" s="1"/>
  <c r="R354" i="2"/>
  <c r="R311" i="2" s="1"/>
  <c r="Q354" i="2"/>
  <c r="Q311" i="2" s="1"/>
  <c r="R353" i="2"/>
  <c r="R310" i="2" s="1"/>
  <c r="Q353" i="2"/>
  <c r="Q310" i="2" s="1"/>
  <c r="R352" i="2"/>
  <c r="R309" i="2" s="1"/>
  <c r="Q352" i="2"/>
  <c r="Q309" i="2" s="1"/>
  <c r="I351" i="2"/>
  <c r="I350" i="2" s="1"/>
  <c r="J351" i="2"/>
  <c r="J350" i="2" s="1"/>
  <c r="K351" i="2"/>
  <c r="K350" i="2" s="1"/>
  <c r="L351" i="2"/>
  <c r="L350" i="2" s="1"/>
  <c r="M351" i="2"/>
  <c r="M350" i="2" s="1"/>
  <c r="N351" i="2"/>
  <c r="N350" i="2" s="1"/>
  <c r="P351" i="2"/>
  <c r="P350" i="2" s="1"/>
  <c r="S351" i="2"/>
  <c r="S350" i="2" s="1"/>
  <c r="T351" i="2"/>
  <c r="T350" i="2" s="1"/>
  <c r="U351" i="2"/>
  <c r="U350" i="2" s="1"/>
  <c r="V351" i="2"/>
  <c r="V350" i="2" s="1"/>
  <c r="W351" i="2"/>
  <c r="W350" i="2" s="1"/>
  <c r="X351" i="2"/>
  <c r="X350" i="2" s="1"/>
  <c r="Y351" i="2"/>
  <c r="Y350" i="2" s="1"/>
  <c r="Z351" i="2"/>
  <c r="Z350" i="2" s="1"/>
  <c r="AA351" i="2"/>
  <c r="AA350" i="2" s="1"/>
  <c r="AB351" i="2"/>
  <c r="AB350" i="2" s="1"/>
  <c r="AC351" i="2"/>
  <c r="R348" i="2"/>
  <c r="Q348" i="2"/>
  <c r="R347" i="2"/>
  <c r="Q347" i="2"/>
  <c r="R346" i="2"/>
  <c r="Q346" i="2"/>
  <c r="R345" i="2"/>
  <c r="Q345" i="2"/>
  <c r="Q308" i="2" s="1"/>
  <c r="Q1360" i="2" s="1"/>
  <c r="I344" i="2"/>
  <c r="I343" i="2" s="1"/>
  <c r="J344" i="2"/>
  <c r="J343" i="2" s="1"/>
  <c r="K344" i="2"/>
  <c r="K343" i="2" s="1"/>
  <c r="L344" i="2"/>
  <c r="L343" i="2" s="1"/>
  <c r="M344" i="2"/>
  <c r="M343" i="2" s="1"/>
  <c r="N344" i="2"/>
  <c r="N343" i="2" s="1"/>
  <c r="O344" i="2"/>
  <c r="O343" i="2" s="1"/>
  <c r="P344" i="2"/>
  <c r="P343" i="2" s="1"/>
  <c r="S344" i="2"/>
  <c r="S343" i="2" s="1"/>
  <c r="T344" i="2"/>
  <c r="T343" i="2" s="1"/>
  <c r="U344" i="2"/>
  <c r="U343" i="2" s="1"/>
  <c r="V344" i="2"/>
  <c r="V343" i="2" s="1"/>
  <c r="W344" i="2"/>
  <c r="W343" i="2" s="1"/>
  <c r="X344" i="2"/>
  <c r="X343" i="2" s="1"/>
  <c r="Y344" i="2"/>
  <c r="Y343" i="2" s="1"/>
  <c r="Z344" i="2"/>
  <c r="Z343" i="2" s="1"/>
  <c r="AA344" i="2"/>
  <c r="AA343" i="2" s="1"/>
  <c r="AB344" i="2"/>
  <c r="AB343" i="2" s="1"/>
  <c r="AC344" i="2"/>
  <c r="AC343" i="2" s="1"/>
  <c r="R341" i="2"/>
  <c r="Q341" i="2"/>
  <c r="R340" i="2"/>
  <c r="Q340" i="2"/>
  <c r="R339" i="2"/>
  <c r="Q339" i="2"/>
  <c r="R338" i="2"/>
  <c r="R307" i="2" s="1"/>
  <c r="Q338" i="2"/>
  <c r="Q307" i="2" s="1"/>
  <c r="I337" i="2"/>
  <c r="I336" i="2" s="1"/>
  <c r="J337" i="2"/>
  <c r="J336" i="2" s="1"/>
  <c r="K337" i="2"/>
  <c r="K336" i="2" s="1"/>
  <c r="L337" i="2"/>
  <c r="L336" i="2" s="1"/>
  <c r="M337" i="2"/>
  <c r="M336" i="2" s="1"/>
  <c r="N337" i="2"/>
  <c r="N336" i="2" s="1"/>
  <c r="O337" i="2"/>
  <c r="O336" i="2" s="1"/>
  <c r="P337" i="2"/>
  <c r="P336" i="2" s="1"/>
  <c r="S337" i="2"/>
  <c r="S336" i="2" s="1"/>
  <c r="T337" i="2"/>
  <c r="T336" i="2" s="1"/>
  <c r="U337" i="2"/>
  <c r="U336" i="2" s="1"/>
  <c r="V337" i="2"/>
  <c r="V336" i="2" s="1"/>
  <c r="W337" i="2"/>
  <c r="W336" i="2" s="1"/>
  <c r="X337" i="2"/>
  <c r="X336" i="2" s="1"/>
  <c r="Y337" i="2"/>
  <c r="Y336" i="2" s="1"/>
  <c r="Z337" i="2"/>
  <c r="Z336" i="2" s="1"/>
  <c r="AA337" i="2"/>
  <c r="AA336" i="2" s="1"/>
  <c r="AB337" i="2"/>
  <c r="AB336" i="2" s="1"/>
  <c r="AC337" i="2"/>
  <c r="AC336" i="2" s="1"/>
  <c r="R334" i="2"/>
  <c r="Q334" i="2"/>
  <c r="R333" i="2"/>
  <c r="Q333" i="2"/>
  <c r="R332" i="2"/>
  <c r="Q332" i="2"/>
  <c r="R331" i="2"/>
  <c r="R306" i="2" s="1"/>
  <c r="Q331" i="2"/>
  <c r="I330" i="2"/>
  <c r="I329" i="2" s="1"/>
  <c r="J330" i="2"/>
  <c r="J329" i="2" s="1"/>
  <c r="K330" i="2"/>
  <c r="K329" i="2" s="1"/>
  <c r="L330" i="2"/>
  <c r="L329" i="2" s="1"/>
  <c r="M330" i="2"/>
  <c r="M329" i="2" s="1"/>
  <c r="N330" i="2"/>
  <c r="N329" i="2" s="1"/>
  <c r="O330" i="2"/>
  <c r="O329" i="2" s="1"/>
  <c r="P330" i="2"/>
  <c r="P329" i="2" s="1"/>
  <c r="S330" i="2"/>
  <c r="S329" i="2" s="1"/>
  <c r="T330" i="2"/>
  <c r="T329" i="2" s="1"/>
  <c r="U330" i="2"/>
  <c r="U329" i="2" s="1"/>
  <c r="V330" i="2"/>
  <c r="V329" i="2" s="1"/>
  <c r="W330" i="2"/>
  <c r="W329" i="2" s="1"/>
  <c r="X330" i="2"/>
  <c r="X329" i="2" s="1"/>
  <c r="Y330" i="2"/>
  <c r="Y329" i="2" s="1"/>
  <c r="Z330" i="2"/>
  <c r="Z329" i="2" s="1"/>
  <c r="AA330" i="2"/>
  <c r="AA329" i="2" s="1"/>
  <c r="AB330" i="2"/>
  <c r="AB329" i="2" s="1"/>
  <c r="AC330" i="2"/>
  <c r="AC329" i="2" s="1"/>
  <c r="R327" i="2"/>
  <c r="Q327" i="2"/>
  <c r="R326" i="2"/>
  <c r="Q326" i="2"/>
  <c r="R325" i="2"/>
  <c r="Q325" i="2"/>
  <c r="R324" i="2"/>
  <c r="R305" i="2" s="1"/>
  <c r="I323" i="2"/>
  <c r="I322" i="2" s="1"/>
  <c r="J323" i="2"/>
  <c r="J322" i="2" s="1"/>
  <c r="K323" i="2"/>
  <c r="K322" i="2" s="1"/>
  <c r="L323" i="2"/>
  <c r="L322" i="2" s="1"/>
  <c r="M323" i="2"/>
  <c r="M322" i="2" s="1"/>
  <c r="N323" i="2"/>
  <c r="N322" i="2" s="1"/>
  <c r="O323" i="2"/>
  <c r="O322" i="2" s="1"/>
  <c r="P323" i="2"/>
  <c r="P322" i="2" s="1"/>
  <c r="S323" i="2"/>
  <c r="S322" i="2" s="1"/>
  <c r="T323" i="2"/>
  <c r="T322" i="2" s="1"/>
  <c r="U323" i="2"/>
  <c r="U322" i="2" s="1"/>
  <c r="V323" i="2"/>
  <c r="V322" i="2" s="1"/>
  <c r="W323" i="2"/>
  <c r="W322" i="2" s="1"/>
  <c r="X323" i="2"/>
  <c r="X322" i="2" s="1"/>
  <c r="Y322" i="2"/>
  <c r="Z323" i="2"/>
  <c r="Z322" i="2" s="1"/>
  <c r="AA323" i="2"/>
  <c r="AA322" i="2" s="1"/>
  <c r="AB323" i="2"/>
  <c r="AB322" i="2" s="1"/>
  <c r="AC323" i="2"/>
  <c r="AC322" i="2" s="1"/>
  <c r="I305" i="2"/>
  <c r="J305" i="2"/>
  <c r="K305" i="2"/>
  <c r="L305" i="2"/>
  <c r="M305" i="2"/>
  <c r="N305" i="2"/>
  <c r="O305" i="2"/>
  <c r="P305" i="2"/>
  <c r="Z305" i="2"/>
  <c r="Z1354" i="2" s="1"/>
  <c r="AA305" i="2"/>
  <c r="AA1354" i="2" s="1"/>
  <c r="AB305" i="2"/>
  <c r="AB1354" i="2" s="1"/>
  <c r="AC305" i="2"/>
  <c r="AC1354" i="2" s="1"/>
  <c r="I306" i="2"/>
  <c r="J306" i="2"/>
  <c r="K306" i="2"/>
  <c r="L306" i="2"/>
  <c r="M306" i="2"/>
  <c r="N306" i="2"/>
  <c r="O306" i="2"/>
  <c r="P306" i="2"/>
  <c r="Z306" i="2"/>
  <c r="AA306" i="2"/>
  <c r="AB306" i="2"/>
  <c r="AC306" i="2"/>
  <c r="I307" i="2"/>
  <c r="J307" i="2"/>
  <c r="K307" i="2"/>
  <c r="L307" i="2"/>
  <c r="M307" i="2"/>
  <c r="N307" i="2"/>
  <c r="O307" i="2"/>
  <c r="P307" i="2"/>
  <c r="Z307" i="2"/>
  <c r="AA307" i="2"/>
  <c r="AB307" i="2"/>
  <c r="AC307" i="2"/>
  <c r="I308" i="2"/>
  <c r="I1360" i="2" s="1"/>
  <c r="J308" i="2"/>
  <c r="J1360" i="2" s="1"/>
  <c r="K308" i="2"/>
  <c r="K1360" i="2" s="1"/>
  <c r="L308" i="2"/>
  <c r="L1360" i="2" s="1"/>
  <c r="M308" i="2"/>
  <c r="M1360" i="2" s="1"/>
  <c r="N308" i="2"/>
  <c r="N1360" i="2" s="1"/>
  <c r="O308" i="2"/>
  <c r="O1360" i="2" s="1"/>
  <c r="P308" i="2"/>
  <c r="P1360" i="2" s="1"/>
  <c r="Z308" i="2"/>
  <c r="Z1360" i="2" s="1"/>
  <c r="AA308" i="2"/>
  <c r="AA1360" i="2" s="1"/>
  <c r="AB308" i="2"/>
  <c r="AB1360" i="2" s="1"/>
  <c r="AC308" i="2"/>
  <c r="AC1360" i="2" s="1"/>
  <c r="I309" i="2"/>
  <c r="J309" i="2"/>
  <c r="K309" i="2"/>
  <c r="L309" i="2"/>
  <c r="M309" i="2"/>
  <c r="N309" i="2"/>
  <c r="P309" i="2"/>
  <c r="Z309" i="2"/>
  <c r="AA309" i="2"/>
  <c r="AB309" i="2"/>
  <c r="AC309" i="2"/>
  <c r="I310" i="2"/>
  <c r="J310" i="2"/>
  <c r="K310" i="2"/>
  <c r="L310" i="2"/>
  <c r="M310" i="2"/>
  <c r="N310" i="2"/>
  <c r="P310" i="2"/>
  <c r="Z310" i="2"/>
  <c r="AA310" i="2"/>
  <c r="AB310" i="2"/>
  <c r="AC310" i="2"/>
  <c r="I311" i="2"/>
  <c r="J311" i="2"/>
  <c r="K311" i="2"/>
  <c r="L311" i="2"/>
  <c r="M311" i="2"/>
  <c r="N311" i="2"/>
  <c r="P311" i="2"/>
  <c r="Z311" i="2"/>
  <c r="AA311" i="2"/>
  <c r="AB311" i="2"/>
  <c r="AC311" i="2"/>
  <c r="I312" i="2"/>
  <c r="J312" i="2"/>
  <c r="K312" i="2"/>
  <c r="L312" i="2"/>
  <c r="M312" i="2"/>
  <c r="N312" i="2"/>
  <c r="P312" i="2"/>
  <c r="Z312" i="2"/>
  <c r="AA312" i="2"/>
  <c r="AB312" i="2"/>
  <c r="AC312" i="2"/>
  <c r="I313" i="2"/>
  <c r="J313" i="2"/>
  <c r="K313" i="2"/>
  <c r="L313" i="2"/>
  <c r="M313" i="2"/>
  <c r="N313" i="2"/>
  <c r="P313" i="2"/>
  <c r="Z313" i="2"/>
  <c r="AA313" i="2"/>
  <c r="AB313" i="2"/>
  <c r="AC313" i="2"/>
  <c r="I314" i="2"/>
  <c r="J314" i="2"/>
  <c r="K314" i="2"/>
  <c r="L314" i="2"/>
  <c r="M314" i="2"/>
  <c r="N314" i="2"/>
  <c r="P314" i="2"/>
  <c r="Z314" i="2"/>
  <c r="AA314" i="2"/>
  <c r="AB314" i="2"/>
  <c r="AC314" i="2"/>
  <c r="I315" i="2"/>
  <c r="J315" i="2"/>
  <c r="K315" i="2"/>
  <c r="L315" i="2"/>
  <c r="N315" i="2"/>
  <c r="P315" i="2"/>
  <c r="Z315" i="2"/>
  <c r="AA315" i="2"/>
  <c r="AB315" i="2"/>
  <c r="AC315" i="2"/>
  <c r="I316" i="2"/>
  <c r="J316" i="2"/>
  <c r="K316" i="2"/>
  <c r="L316" i="2"/>
  <c r="M316" i="2"/>
  <c r="N316" i="2"/>
  <c r="O316" i="2"/>
  <c r="P316" i="2"/>
  <c r="Z316" i="2"/>
  <c r="AA316" i="2"/>
  <c r="AB316" i="2"/>
  <c r="AC316" i="2"/>
  <c r="I318" i="2"/>
  <c r="J318" i="2"/>
  <c r="K318" i="2"/>
  <c r="L318" i="2"/>
  <c r="M318" i="2"/>
  <c r="N318" i="2"/>
  <c r="O318" i="2"/>
  <c r="P318" i="2"/>
  <c r="S318" i="2"/>
  <c r="T318" i="2"/>
  <c r="U318" i="2"/>
  <c r="V318" i="2"/>
  <c r="W318" i="2"/>
  <c r="X318" i="2"/>
  <c r="Y318" i="2"/>
  <c r="Z318" i="2"/>
  <c r="AA318" i="2"/>
  <c r="AB318" i="2"/>
  <c r="AC318" i="2"/>
  <c r="I319" i="2"/>
  <c r="K319" i="2"/>
  <c r="M319" i="2"/>
  <c r="O319" i="2"/>
  <c r="S319" i="2"/>
  <c r="T319" i="2"/>
  <c r="U319" i="2"/>
  <c r="V319" i="2"/>
  <c r="W319" i="2"/>
  <c r="X319" i="2"/>
  <c r="Y319" i="2"/>
  <c r="Z319" i="2"/>
  <c r="AA319" i="2"/>
  <c r="AB319" i="2"/>
  <c r="AC319" i="2"/>
  <c r="I320" i="2"/>
  <c r="J320" i="2"/>
  <c r="K320" i="2"/>
  <c r="L320" i="2"/>
  <c r="M320" i="2"/>
  <c r="N320" i="2"/>
  <c r="O320" i="2"/>
  <c r="P320" i="2"/>
  <c r="S320" i="2"/>
  <c r="T320" i="2"/>
  <c r="U320" i="2"/>
  <c r="V320" i="2"/>
  <c r="W320" i="2"/>
  <c r="X320" i="2"/>
  <c r="Y320" i="2"/>
  <c r="Z320" i="2"/>
  <c r="AA320" i="2"/>
  <c r="AB320" i="2"/>
  <c r="AC320" i="2"/>
  <c r="R296" i="2"/>
  <c r="R289" i="2" s="1"/>
  <c r="Q296" i="2"/>
  <c r="Q289" i="2" s="1"/>
  <c r="R295" i="2"/>
  <c r="R288" i="2" s="1"/>
  <c r="Q295" i="2"/>
  <c r="Q288" i="2" s="1"/>
  <c r="R294" i="2"/>
  <c r="R287" i="2" s="1"/>
  <c r="Q294" i="2"/>
  <c r="Q287" i="2" s="1"/>
  <c r="R293" i="2"/>
  <c r="R286" i="2" s="1"/>
  <c r="Q293" i="2"/>
  <c r="I292" i="2"/>
  <c r="I291" i="2" s="1"/>
  <c r="J292" i="2"/>
  <c r="J291" i="2" s="1"/>
  <c r="K292" i="2"/>
  <c r="K291" i="2" s="1"/>
  <c r="L292" i="2"/>
  <c r="L291" i="2" s="1"/>
  <c r="M292" i="2"/>
  <c r="M291" i="2" s="1"/>
  <c r="N292" i="2"/>
  <c r="N291" i="2" s="1"/>
  <c r="O292" i="2"/>
  <c r="O291" i="2" s="1"/>
  <c r="P292" i="2"/>
  <c r="P291" i="2" s="1"/>
  <c r="S292" i="2"/>
  <c r="S291" i="2" s="1"/>
  <c r="T292" i="2"/>
  <c r="T291" i="2" s="1"/>
  <c r="U292" i="2"/>
  <c r="U291" i="2" s="1"/>
  <c r="V292" i="2"/>
  <c r="V291" i="2" s="1"/>
  <c r="W292" i="2"/>
  <c r="W291" i="2" s="1"/>
  <c r="X292" i="2"/>
  <c r="X291" i="2" s="1"/>
  <c r="Y292" i="2"/>
  <c r="Y291" i="2" s="1"/>
  <c r="Z292" i="2"/>
  <c r="Z291" i="2" s="1"/>
  <c r="AA292" i="2"/>
  <c r="AA291" i="2" s="1"/>
  <c r="AB292" i="2"/>
  <c r="AB291" i="2" s="1"/>
  <c r="AC292" i="2"/>
  <c r="AC291" i="2" s="1"/>
  <c r="H283" i="2"/>
  <c r="I283" i="2"/>
  <c r="J283" i="2"/>
  <c r="K283" i="2"/>
  <c r="L283" i="2"/>
  <c r="M283" i="2"/>
  <c r="N283" i="2"/>
  <c r="O283" i="2"/>
  <c r="P283" i="2"/>
  <c r="I286" i="2"/>
  <c r="J286" i="2"/>
  <c r="K286" i="2"/>
  <c r="L286" i="2"/>
  <c r="M286" i="2"/>
  <c r="N286" i="2"/>
  <c r="O286" i="2"/>
  <c r="P286" i="2"/>
  <c r="S286" i="2"/>
  <c r="T286" i="2"/>
  <c r="U286" i="2"/>
  <c r="V286" i="2"/>
  <c r="W286" i="2"/>
  <c r="X286" i="2"/>
  <c r="Y286" i="2"/>
  <c r="Z286" i="2"/>
  <c r="AA286" i="2"/>
  <c r="AB286" i="2"/>
  <c r="AC286" i="2"/>
  <c r="I287" i="2"/>
  <c r="J287" i="2"/>
  <c r="K287" i="2"/>
  <c r="L287" i="2"/>
  <c r="M287" i="2"/>
  <c r="N287" i="2"/>
  <c r="O287" i="2"/>
  <c r="P287" i="2"/>
  <c r="S287" i="2"/>
  <c r="T287" i="2"/>
  <c r="U287" i="2"/>
  <c r="V287" i="2"/>
  <c r="W287" i="2"/>
  <c r="X287" i="2"/>
  <c r="Y287" i="2"/>
  <c r="Z287" i="2"/>
  <c r="AA287" i="2"/>
  <c r="AB287" i="2"/>
  <c r="AC287" i="2"/>
  <c r="I288" i="2"/>
  <c r="J288" i="2"/>
  <c r="K288" i="2"/>
  <c r="L288" i="2"/>
  <c r="M288" i="2"/>
  <c r="N288" i="2"/>
  <c r="O288" i="2"/>
  <c r="P288" i="2"/>
  <c r="S288" i="2"/>
  <c r="T288" i="2"/>
  <c r="U288" i="2"/>
  <c r="V288" i="2"/>
  <c r="W288" i="2"/>
  <c r="X288" i="2"/>
  <c r="Y288" i="2"/>
  <c r="Z288" i="2"/>
  <c r="AA288" i="2"/>
  <c r="AB288" i="2"/>
  <c r="AC288" i="2"/>
  <c r="I289" i="2"/>
  <c r="J289" i="2"/>
  <c r="K289" i="2"/>
  <c r="L289" i="2"/>
  <c r="M289" i="2"/>
  <c r="N289" i="2"/>
  <c r="O289" i="2"/>
  <c r="P289" i="2"/>
  <c r="S289" i="2"/>
  <c r="T289" i="2"/>
  <c r="U289" i="2"/>
  <c r="V289" i="2"/>
  <c r="W289" i="2"/>
  <c r="X289" i="2"/>
  <c r="Y289" i="2"/>
  <c r="Z289" i="2"/>
  <c r="AA289" i="2"/>
  <c r="AB289" i="2"/>
  <c r="AC289" i="2"/>
  <c r="G283" i="2"/>
  <c r="R282" i="2"/>
  <c r="R275" i="2" s="1"/>
  <c r="Q282" i="2"/>
  <c r="Q275" i="2" s="1"/>
  <c r="R281" i="2"/>
  <c r="R274" i="2" s="1"/>
  <c r="Q281" i="2"/>
  <c r="Q274" i="2" s="1"/>
  <c r="R280" i="2"/>
  <c r="R273" i="2" s="1"/>
  <c r="Q280" i="2"/>
  <c r="Q273" i="2" s="1"/>
  <c r="R279" i="2"/>
  <c r="R272" i="2" s="1"/>
  <c r="Q279" i="2"/>
  <c r="Q272" i="2" s="1"/>
  <c r="I278" i="2"/>
  <c r="I277" i="2" s="1"/>
  <c r="J278" i="2"/>
  <c r="J277" i="2" s="1"/>
  <c r="K278" i="2"/>
  <c r="K277" i="2" s="1"/>
  <c r="L278" i="2"/>
  <c r="L277" i="2" s="1"/>
  <c r="M278" i="2"/>
  <c r="M277" i="2" s="1"/>
  <c r="N278" i="2"/>
  <c r="N277" i="2" s="1"/>
  <c r="O278" i="2"/>
  <c r="O277" i="2" s="1"/>
  <c r="P278" i="2"/>
  <c r="P277" i="2" s="1"/>
  <c r="S278" i="2"/>
  <c r="S277" i="2" s="1"/>
  <c r="T278" i="2"/>
  <c r="T277" i="2" s="1"/>
  <c r="U278" i="2"/>
  <c r="U277" i="2" s="1"/>
  <c r="V278" i="2"/>
  <c r="V277" i="2" s="1"/>
  <c r="W278" i="2"/>
  <c r="W277" i="2" s="1"/>
  <c r="X278" i="2"/>
  <c r="X277" i="2" s="1"/>
  <c r="Y278" i="2"/>
  <c r="Y277" i="2" s="1"/>
  <c r="Z278" i="2"/>
  <c r="Z277" i="2" s="1"/>
  <c r="AA278" i="2"/>
  <c r="AA277" i="2" s="1"/>
  <c r="AB278" i="2"/>
  <c r="AB277" i="2" s="1"/>
  <c r="AC278" i="2"/>
  <c r="AC277" i="2" s="1"/>
  <c r="I272" i="2"/>
  <c r="J272" i="2"/>
  <c r="K272" i="2"/>
  <c r="L272" i="2"/>
  <c r="M272" i="2"/>
  <c r="N272" i="2"/>
  <c r="O272" i="2"/>
  <c r="P272" i="2"/>
  <c r="S272" i="2"/>
  <c r="T272" i="2"/>
  <c r="U272" i="2"/>
  <c r="V272" i="2"/>
  <c r="W272" i="2"/>
  <c r="X272" i="2"/>
  <c r="Y272" i="2"/>
  <c r="Z272" i="2"/>
  <c r="AA272" i="2"/>
  <c r="AB272" i="2"/>
  <c r="AC272" i="2"/>
  <c r="I273" i="2"/>
  <c r="J273" i="2"/>
  <c r="K273" i="2"/>
  <c r="L273" i="2"/>
  <c r="M273" i="2"/>
  <c r="N273" i="2"/>
  <c r="O273" i="2"/>
  <c r="P273" i="2"/>
  <c r="S273" i="2"/>
  <c r="T273" i="2"/>
  <c r="U273" i="2"/>
  <c r="V273" i="2"/>
  <c r="W273" i="2"/>
  <c r="X273" i="2"/>
  <c r="Y273" i="2"/>
  <c r="Z273" i="2"/>
  <c r="AA273" i="2"/>
  <c r="AB273" i="2"/>
  <c r="AC273" i="2"/>
  <c r="I274" i="2"/>
  <c r="J274" i="2"/>
  <c r="K274" i="2"/>
  <c r="L274" i="2"/>
  <c r="M274" i="2"/>
  <c r="N274" i="2"/>
  <c r="O274" i="2"/>
  <c r="P274" i="2"/>
  <c r="S274" i="2"/>
  <c r="T274" i="2"/>
  <c r="U274" i="2"/>
  <c r="V274" i="2"/>
  <c r="W274" i="2"/>
  <c r="X274" i="2"/>
  <c r="Y274" i="2"/>
  <c r="Z274" i="2"/>
  <c r="AA274" i="2"/>
  <c r="AB274" i="2"/>
  <c r="AC274" i="2"/>
  <c r="I275" i="2"/>
  <c r="J275" i="2"/>
  <c r="K275" i="2"/>
  <c r="L275" i="2"/>
  <c r="M275" i="2"/>
  <c r="N275" i="2"/>
  <c r="O275" i="2"/>
  <c r="P275" i="2"/>
  <c r="S275" i="2"/>
  <c r="T275" i="2"/>
  <c r="U275" i="2"/>
  <c r="V275" i="2"/>
  <c r="W275" i="2"/>
  <c r="X275" i="2"/>
  <c r="Y275" i="2"/>
  <c r="Z275" i="2"/>
  <c r="AA275" i="2"/>
  <c r="AB275" i="2"/>
  <c r="AC275" i="2"/>
  <c r="H269" i="2"/>
  <c r="I269" i="2"/>
  <c r="J269" i="2"/>
  <c r="K269" i="2"/>
  <c r="L269" i="2"/>
  <c r="M269" i="2"/>
  <c r="N269" i="2"/>
  <c r="O269" i="2"/>
  <c r="P269" i="2"/>
  <c r="G269" i="2"/>
  <c r="Q227" i="2"/>
  <c r="R223" i="2"/>
  <c r="Q223" i="2"/>
  <c r="R229" i="2"/>
  <c r="R222" i="2" s="1"/>
  <c r="Q229" i="2"/>
  <c r="Q222" i="2" s="1"/>
  <c r="R228" i="2"/>
  <c r="R221" i="2" s="1"/>
  <c r="R1361" i="2" s="1"/>
  <c r="R1389" i="2" s="1"/>
  <c r="Q228" i="2"/>
  <c r="R227" i="2"/>
  <c r="R217" i="2" s="1"/>
  <c r="I226" i="2"/>
  <c r="I225" i="2" s="1"/>
  <c r="J226" i="2"/>
  <c r="J225" i="2" s="1"/>
  <c r="K226" i="2"/>
  <c r="K225" i="2" s="1"/>
  <c r="L226" i="2"/>
  <c r="L225" i="2" s="1"/>
  <c r="M226" i="2"/>
  <c r="M225" i="2" s="1"/>
  <c r="N226" i="2"/>
  <c r="N225" i="2" s="1"/>
  <c r="O226" i="2"/>
  <c r="O225" i="2" s="1"/>
  <c r="P226" i="2"/>
  <c r="P225" i="2" s="1"/>
  <c r="S226" i="2"/>
  <c r="S225" i="2" s="1"/>
  <c r="T226" i="2"/>
  <c r="T225" i="2" s="1"/>
  <c r="U226" i="2"/>
  <c r="U225" i="2" s="1"/>
  <c r="V226" i="2"/>
  <c r="V225" i="2" s="1"/>
  <c r="W226" i="2"/>
  <c r="W225" i="2" s="1"/>
  <c r="X226" i="2"/>
  <c r="X225" i="2" s="1"/>
  <c r="Y226" i="2"/>
  <c r="Y225" i="2" s="1"/>
  <c r="Z226" i="2"/>
  <c r="Z225" i="2" s="1"/>
  <c r="AA226" i="2"/>
  <c r="AA225" i="2" s="1"/>
  <c r="AB226" i="2"/>
  <c r="AB225" i="2" s="1"/>
  <c r="AC226" i="2"/>
  <c r="AC225" i="2" s="1"/>
  <c r="I217" i="2"/>
  <c r="J217" i="2"/>
  <c r="K217" i="2"/>
  <c r="L217" i="2"/>
  <c r="M217" i="2"/>
  <c r="N217" i="2"/>
  <c r="O217" i="2"/>
  <c r="P217" i="2"/>
  <c r="S217" i="2"/>
  <c r="T217" i="2"/>
  <c r="U217" i="2"/>
  <c r="V217" i="2"/>
  <c r="W217" i="2"/>
  <c r="X217" i="2"/>
  <c r="Y217" i="2"/>
  <c r="Z217" i="2"/>
  <c r="AC217" i="2"/>
  <c r="I221" i="2"/>
  <c r="J221" i="2"/>
  <c r="K221" i="2"/>
  <c r="L221" i="2"/>
  <c r="M221" i="2"/>
  <c r="N221" i="2"/>
  <c r="O221" i="2"/>
  <c r="P221" i="2"/>
  <c r="S221" i="2"/>
  <c r="T221" i="2"/>
  <c r="T1364" i="2" s="1"/>
  <c r="U221" i="2"/>
  <c r="U1364" i="2" s="1"/>
  <c r="V221" i="2"/>
  <c r="X221" i="2"/>
  <c r="X1364" i="2" s="1"/>
  <c r="Y221" i="2"/>
  <c r="Z221" i="2"/>
  <c r="Z1364" i="2" s="1"/>
  <c r="AA1361" i="2"/>
  <c r="AB1361" i="2"/>
  <c r="AB1389" i="2" s="1"/>
  <c r="AC221" i="2"/>
  <c r="AC1361" i="2" s="1"/>
  <c r="AC1389" i="2" s="1"/>
  <c r="I222" i="2"/>
  <c r="J222" i="2"/>
  <c r="K222" i="2"/>
  <c r="L222" i="2"/>
  <c r="M222" i="2"/>
  <c r="N222" i="2"/>
  <c r="O222" i="2"/>
  <c r="P222" i="2"/>
  <c r="S222" i="2"/>
  <c r="T222" i="2"/>
  <c r="U222" i="2"/>
  <c r="V222" i="2"/>
  <c r="W222" i="2"/>
  <c r="X222" i="2"/>
  <c r="Y222" i="2"/>
  <c r="Z222" i="2"/>
  <c r="AC222" i="2"/>
  <c r="I223" i="2"/>
  <c r="J223" i="2"/>
  <c r="K223" i="2"/>
  <c r="L223" i="2"/>
  <c r="M223" i="2"/>
  <c r="N223" i="2"/>
  <c r="O223" i="2"/>
  <c r="P223" i="2"/>
  <c r="S223" i="2"/>
  <c r="T223" i="2"/>
  <c r="U223" i="2"/>
  <c r="V223" i="2"/>
  <c r="W223" i="2"/>
  <c r="X223" i="2"/>
  <c r="Y223" i="2"/>
  <c r="Z223" i="2"/>
  <c r="AA223" i="2"/>
  <c r="AA216" i="2" s="1"/>
  <c r="AB223" i="2"/>
  <c r="AB216" i="2" s="1"/>
  <c r="AC223" i="2"/>
  <c r="I214" i="2"/>
  <c r="J214" i="2"/>
  <c r="K214" i="2"/>
  <c r="L214" i="2"/>
  <c r="M214" i="2"/>
  <c r="N214" i="2"/>
  <c r="O214" i="2"/>
  <c r="P214" i="2"/>
  <c r="Q196" i="2"/>
  <c r="I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I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I197" i="2"/>
  <c r="J197" i="2"/>
  <c r="K197" i="2"/>
  <c r="L197" i="2"/>
  <c r="M197" i="2"/>
  <c r="N197" i="2"/>
  <c r="O197" i="2"/>
  <c r="P197" i="2"/>
  <c r="S197" i="2"/>
  <c r="T197" i="2"/>
  <c r="U197" i="2"/>
  <c r="V197" i="2"/>
  <c r="W197" i="2"/>
  <c r="X197" i="2"/>
  <c r="Y197" i="2"/>
  <c r="Z197" i="2"/>
  <c r="AA197" i="2"/>
  <c r="AB197" i="2"/>
  <c r="AC197" i="2"/>
  <c r="I198" i="2"/>
  <c r="J198" i="2"/>
  <c r="K198" i="2"/>
  <c r="L198" i="2"/>
  <c r="M198" i="2"/>
  <c r="N198" i="2"/>
  <c r="O198" i="2"/>
  <c r="P198" i="2"/>
  <c r="S198" i="2"/>
  <c r="T198" i="2"/>
  <c r="U198" i="2"/>
  <c r="V198" i="2"/>
  <c r="W198" i="2"/>
  <c r="X198" i="2"/>
  <c r="Y198" i="2"/>
  <c r="Z198" i="2"/>
  <c r="AA198" i="2"/>
  <c r="AB198" i="2"/>
  <c r="AC198" i="2"/>
  <c r="I199" i="2"/>
  <c r="J199" i="2"/>
  <c r="K199" i="2"/>
  <c r="L199" i="2"/>
  <c r="M199" i="2"/>
  <c r="N199" i="2"/>
  <c r="O199" i="2"/>
  <c r="P199" i="2"/>
  <c r="S199" i="2"/>
  <c r="T199" i="2"/>
  <c r="U199" i="2"/>
  <c r="V199" i="2"/>
  <c r="W199" i="2"/>
  <c r="X199" i="2"/>
  <c r="Y199" i="2"/>
  <c r="Z199" i="2"/>
  <c r="AA199" i="2"/>
  <c r="AB199" i="2"/>
  <c r="AC199" i="2"/>
  <c r="R191" i="2"/>
  <c r="R184" i="2" s="1"/>
  <c r="Q191" i="2"/>
  <c r="Q184" i="2" s="1"/>
  <c r="R190" i="2"/>
  <c r="R183" i="2" s="1"/>
  <c r="Q190" i="2"/>
  <c r="Q183" i="2" s="1"/>
  <c r="R189" i="2"/>
  <c r="R182" i="2" s="1"/>
  <c r="Q189" i="2"/>
  <c r="Q182" i="2" s="1"/>
  <c r="R188" i="2"/>
  <c r="R181" i="2" s="1"/>
  <c r="Q188" i="2"/>
  <c r="Q181" i="2" s="1"/>
  <c r="I187" i="2"/>
  <c r="I186" i="2" s="1"/>
  <c r="J187" i="2"/>
  <c r="J186" i="2" s="1"/>
  <c r="K187" i="2"/>
  <c r="K186" i="2" s="1"/>
  <c r="L187" i="2"/>
  <c r="L186" i="2" s="1"/>
  <c r="M187" i="2"/>
  <c r="M186" i="2" s="1"/>
  <c r="N187" i="2"/>
  <c r="N186" i="2" s="1"/>
  <c r="O187" i="2"/>
  <c r="O186" i="2" s="1"/>
  <c r="P187" i="2"/>
  <c r="P186" i="2" s="1"/>
  <c r="S187" i="2"/>
  <c r="S186" i="2" s="1"/>
  <c r="T187" i="2"/>
  <c r="T186" i="2" s="1"/>
  <c r="U187" i="2"/>
  <c r="U186" i="2" s="1"/>
  <c r="V187" i="2"/>
  <c r="V186" i="2" s="1"/>
  <c r="W187" i="2"/>
  <c r="W186" i="2" s="1"/>
  <c r="X187" i="2"/>
  <c r="X186" i="2" s="1"/>
  <c r="Y187" i="2"/>
  <c r="Y186" i="2" s="1"/>
  <c r="Z187" i="2"/>
  <c r="Z186" i="2" s="1"/>
  <c r="AA187" i="2"/>
  <c r="AA186" i="2" s="1"/>
  <c r="AB187" i="2"/>
  <c r="AB186" i="2" s="1"/>
  <c r="AC187" i="2"/>
  <c r="AC186" i="2" s="1"/>
  <c r="I181" i="2"/>
  <c r="J181" i="2"/>
  <c r="K181" i="2"/>
  <c r="L181" i="2"/>
  <c r="M181" i="2"/>
  <c r="N181" i="2"/>
  <c r="O181" i="2"/>
  <c r="P181" i="2"/>
  <c r="S181" i="2"/>
  <c r="T181" i="2"/>
  <c r="U181" i="2"/>
  <c r="V181" i="2"/>
  <c r="W181" i="2"/>
  <c r="X181" i="2"/>
  <c r="Y181" i="2"/>
  <c r="Z181" i="2"/>
  <c r="AA181" i="2"/>
  <c r="AB181" i="2"/>
  <c r="AC181" i="2"/>
  <c r="I182" i="2"/>
  <c r="J182" i="2"/>
  <c r="K182" i="2"/>
  <c r="L182" i="2"/>
  <c r="M182" i="2"/>
  <c r="N182" i="2"/>
  <c r="O182" i="2"/>
  <c r="P182" i="2"/>
  <c r="S182" i="2"/>
  <c r="T182" i="2"/>
  <c r="U182" i="2"/>
  <c r="V182" i="2"/>
  <c r="W182" i="2"/>
  <c r="X182" i="2"/>
  <c r="Y182" i="2"/>
  <c r="Z182" i="2"/>
  <c r="AA182" i="2"/>
  <c r="AB182" i="2"/>
  <c r="AC182" i="2"/>
  <c r="I183" i="2"/>
  <c r="J183" i="2"/>
  <c r="K183" i="2"/>
  <c r="L183" i="2"/>
  <c r="M183" i="2"/>
  <c r="N183" i="2"/>
  <c r="O183" i="2"/>
  <c r="P183" i="2"/>
  <c r="S183" i="2"/>
  <c r="T183" i="2"/>
  <c r="U183" i="2"/>
  <c r="V183" i="2"/>
  <c r="W183" i="2"/>
  <c r="X183" i="2"/>
  <c r="Y183" i="2"/>
  <c r="Z183" i="2"/>
  <c r="AA183" i="2"/>
  <c r="AB183" i="2"/>
  <c r="AC183" i="2"/>
  <c r="I184" i="2"/>
  <c r="J184" i="2"/>
  <c r="K184" i="2"/>
  <c r="L184" i="2"/>
  <c r="M184" i="2"/>
  <c r="N184" i="2"/>
  <c r="O184" i="2"/>
  <c r="P184" i="2"/>
  <c r="S184" i="2"/>
  <c r="T184" i="2"/>
  <c r="U184" i="2"/>
  <c r="V184" i="2"/>
  <c r="W184" i="2"/>
  <c r="X184" i="2"/>
  <c r="Y184" i="2"/>
  <c r="Z184" i="2"/>
  <c r="AA184" i="2"/>
  <c r="AB184" i="2"/>
  <c r="AC184" i="2"/>
  <c r="H178" i="2"/>
  <c r="I178" i="2"/>
  <c r="J178" i="2"/>
  <c r="K178" i="2"/>
  <c r="L178" i="2"/>
  <c r="M178" i="2"/>
  <c r="N178" i="2"/>
  <c r="O178" i="2"/>
  <c r="P178" i="2"/>
  <c r="G178" i="2"/>
  <c r="X747" i="2" l="1"/>
  <c r="V1361" i="2"/>
  <c r="V1389" i="2" s="1"/>
  <c r="V1364" i="2"/>
  <c r="Z747" i="2"/>
  <c r="AB747" i="2"/>
  <c r="S747" i="2"/>
  <c r="S1361" i="2"/>
  <c r="S1389" i="2" s="1"/>
  <c r="S1364" i="2"/>
  <c r="Y747" i="2"/>
  <c r="R1364" i="2"/>
  <c r="W747" i="2"/>
  <c r="Y1361" i="2"/>
  <c r="Y1389" i="2" s="1"/>
  <c r="Y1364" i="2"/>
  <c r="T747" i="2"/>
  <c r="U747" i="2"/>
  <c r="AA747" i="2"/>
  <c r="Q1361" i="2"/>
  <c r="Q1389" i="2" s="1"/>
  <c r="Q1362" i="2"/>
  <c r="AD1362" i="2" s="1"/>
  <c r="W1355" i="2"/>
  <c r="S1355" i="2"/>
  <c r="Y1355" i="2"/>
  <c r="U1355" i="2"/>
  <c r="R1356" i="2"/>
  <c r="X1355" i="2"/>
  <c r="V1355" i="2"/>
  <c r="T1355" i="2"/>
  <c r="AB1356" i="2"/>
  <c r="Z1356" i="2"/>
  <c r="R1354" i="2"/>
  <c r="AA1355" i="2"/>
  <c r="Y748" i="2"/>
  <c r="W748" i="2"/>
  <c r="U748" i="2"/>
  <c r="S748" i="2"/>
  <c r="AB1355" i="2"/>
  <c r="Z1355" i="2"/>
  <c r="X748" i="2"/>
  <c r="V748" i="2"/>
  <c r="T748" i="2"/>
  <c r="AC1355" i="2"/>
  <c r="R1355" i="2"/>
  <c r="X1361" i="2"/>
  <c r="X1389" i="2" s="1"/>
  <c r="Z1361" i="2"/>
  <c r="Z1389" i="2" s="1"/>
  <c r="AC1364" i="2"/>
  <c r="U1361" i="2"/>
  <c r="U1389" i="2" s="1"/>
  <c r="AC1356" i="2"/>
  <c r="AA1356" i="2"/>
  <c r="T1361" i="2"/>
  <c r="T1389" i="2" s="1"/>
  <c r="AB749" i="2"/>
  <c r="Z749" i="2"/>
  <c r="X749" i="2"/>
  <c r="V749" i="2"/>
  <c r="T749" i="2"/>
  <c r="AA748" i="2"/>
  <c r="AA749" i="2"/>
  <c r="Y749" i="2"/>
  <c r="W749" i="2"/>
  <c r="U749" i="2"/>
  <c r="S749" i="2"/>
  <c r="AB748" i="2"/>
  <c r="Z748" i="2"/>
  <c r="AB298" i="2"/>
  <c r="Z298" i="2"/>
  <c r="X298" i="2"/>
  <c r="V298" i="2"/>
  <c r="T298" i="2"/>
  <c r="X304" i="2"/>
  <c r="V304" i="2"/>
  <c r="T304" i="2"/>
  <c r="AC298" i="2"/>
  <c r="AA298" i="2"/>
  <c r="Y298" i="2"/>
  <c r="W298" i="2"/>
  <c r="U298" i="2"/>
  <c r="S298" i="2"/>
  <c r="Y304" i="2"/>
  <c r="W304" i="2"/>
  <c r="U304" i="2"/>
  <c r="S304" i="2"/>
  <c r="R308" i="2"/>
  <c r="R1360" i="2" s="1"/>
  <c r="Q217" i="2"/>
  <c r="Q216" i="2" s="1"/>
  <c r="Q226" i="2"/>
  <c r="Q225" i="2" s="1"/>
  <c r="AB297" i="2"/>
  <c r="X297" i="2"/>
  <c r="T297" i="2"/>
  <c r="AA297" i="2"/>
  <c r="S297" i="2"/>
  <c r="W297" i="2"/>
  <c r="V297" i="2"/>
  <c r="Z297" i="2"/>
  <c r="Y297" i="2"/>
  <c r="U297" i="2"/>
  <c r="R297" i="2"/>
  <c r="X216" i="2"/>
  <c r="T216" i="2"/>
  <c r="W216" i="2"/>
  <c r="S216" i="2"/>
  <c r="Z216" i="2"/>
  <c r="V216" i="2"/>
  <c r="Y216" i="2"/>
  <c r="U216" i="2"/>
  <c r="R216" i="2"/>
  <c r="K1354" i="2"/>
  <c r="L1354" i="2"/>
  <c r="N1354" i="2"/>
  <c r="J1354" i="2"/>
  <c r="M1354" i="2"/>
  <c r="I1354" i="2"/>
  <c r="AC747" i="2"/>
  <c r="P1356" i="2"/>
  <c r="M1356" i="2"/>
  <c r="K1356" i="2"/>
  <c r="I1356" i="2"/>
  <c r="P1355" i="2"/>
  <c r="N1355" i="2"/>
  <c r="L1355" i="2"/>
  <c r="J1355" i="2"/>
  <c r="N1356" i="2"/>
  <c r="L1356" i="2"/>
  <c r="J1356" i="2"/>
  <c r="K1355" i="2"/>
  <c r="I1355" i="2"/>
  <c r="P1354" i="2"/>
  <c r="Q313" i="2"/>
  <c r="Q1356" i="2" s="1"/>
  <c r="R387" i="2"/>
  <c r="L747" i="2"/>
  <c r="I747" i="2"/>
  <c r="P747" i="2"/>
  <c r="K747" i="2"/>
  <c r="N747" i="2"/>
  <c r="J747" i="2"/>
  <c r="Q414" i="2"/>
  <c r="R389" i="2"/>
  <c r="R370" i="2"/>
  <c r="R369" i="2" s="1"/>
  <c r="Q389" i="2"/>
  <c r="R351" i="2"/>
  <c r="R350" i="2" s="1"/>
  <c r="R337" i="2"/>
  <c r="R336" i="2" s="1"/>
  <c r="Q330" i="2"/>
  <c r="Q329" i="2" s="1"/>
  <c r="Q344" i="2"/>
  <c r="Q343" i="2" s="1"/>
  <c r="Q388" i="2"/>
  <c r="R388" i="2"/>
  <c r="R278" i="2"/>
  <c r="R277" i="2" s="1"/>
  <c r="Q351" i="2"/>
  <c r="Q350" i="2" s="1"/>
  <c r="Q417" i="2"/>
  <c r="Q416" i="2" s="1"/>
  <c r="Q292" i="2"/>
  <c r="Q291" i="2" s="1"/>
  <c r="R330" i="2"/>
  <c r="R329" i="2" s="1"/>
  <c r="R344" i="2"/>
  <c r="R343" i="2" s="1"/>
  <c r="R399" i="2"/>
  <c r="R398" i="2" s="1"/>
  <c r="Q363" i="2"/>
  <c r="Q362" i="2" s="1"/>
  <c r="Q370" i="2"/>
  <c r="Q369" i="2" s="1"/>
  <c r="R392" i="2"/>
  <c r="R391" i="2" s="1"/>
  <c r="R271" i="2"/>
  <c r="R323" i="2"/>
  <c r="R322" i="2" s="1"/>
  <c r="R363" i="2"/>
  <c r="R362" i="2" s="1"/>
  <c r="Q392" i="2"/>
  <c r="Q391" i="2" s="1"/>
  <c r="Q399" i="2"/>
  <c r="Q398" i="2" s="1"/>
  <c r="R434" i="2"/>
  <c r="R180" i="2"/>
  <c r="R417" i="2"/>
  <c r="R416" i="2" s="1"/>
  <c r="Q315" i="2"/>
  <c r="R319" i="2"/>
  <c r="R320" i="2"/>
  <c r="Q413" i="2"/>
  <c r="R412" i="2"/>
  <c r="R413" i="2"/>
  <c r="O406" i="2"/>
  <c r="AC299" i="2"/>
  <c r="Y299" i="2"/>
  <c r="U299" i="2"/>
  <c r="AC406" i="2"/>
  <c r="W194" i="2"/>
  <c r="Q195" i="2"/>
  <c r="Q424" i="2"/>
  <c r="Q423" i="2" s="1"/>
  <c r="AC750" i="2"/>
  <c r="AA750" i="2"/>
  <c r="Y750" i="2"/>
  <c r="W750" i="2"/>
  <c r="U750" i="2"/>
  <c r="S750" i="2"/>
  <c r="P750" i="2"/>
  <c r="N750" i="2"/>
  <c r="L750" i="2"/>
  <c r="J750" i="2"/>
  <c r="AC749" i="2"/>
  <c r="AC748" i="2"/>
  <c r="P748" i="2"/>
  <c r="N748" i="2"/>
  <c r="L748" i="2"/>
  <c r="J748" i="2"/>
  <c r="AB750" i="2"/>
  <c r="Z750" i="2"/>
  <c r="X750" i="2"/>
  <c r="V750" i="2"/>
  <c r="T750" i="2"/>
  <c r="O750" i="2"/>
  <c r="M750" i="2"/>
  <c r="K750" i="2"/>
  <c r="I750" i="2"/>
  <c r="O749" i="2"/>
  <c r="M749" i="2"/>
  <c r="K749" i="2"/>
  <c r="I749" i="2"/>
  <c r="O748" i="2"/>
  <c r="M748" i="2"/>
  <c r="K748" i="2"/>
  <c r="I748" i="2"/>
  <c r="Y180" i="2"/>
  <c r="O216" i="2"/>
  <c r="O215" i="2" s="1"/>
  <c r="AA194" i="2"/>
  <c r="R198" i="2"/>
  <c r="R199" i="2"/>
  <c r="U406" i="2"/>
  <c r="K406" i="2"/>
  <c r="P180" i="2"/>
  <c r="P179" i="2" s="1"/>
  <c r="M406" i="2"/>
  <c r="I406" i="2"/>
  <c r="AC194" i="2"/>
  <c r="Y194" i="2"/>
  <c r="U194" i="2"/>
  <c r="M194" i="2"/>
  <c r="I194" i="2"/>
  <c r="K216" i="2"/>
  <c r="K215" i="2" s="1"/>
  <c r="Q323" i="2"/>
  <c r="Q322" i="2" s="1"/>
  <c r="Y406" i="2"/>
  <c r="Q412" i="2"/>
  <c r="M216" i="2"/>
  <c r="M215" i="2" s="1"/>
  <c r="AC180" i="2"/>
  <c r="U180" i="2"/>
  <c r="S194" i="2"/>
  <c r="AC216" i="2"/>
  <c r="I216" i="2"/>
  <c r="I215" i="2" s="1"/>
  <c r="R197" i="2"/>
  <c r="R298" i="2" s="1"/>
  <c r="AB194" i="2"/>
  <c r="Z194" i="2"/>
  <c r="X194" i="2"/>
  <c r="V194" i="2"/>
  <c r="T194" i="2"/>
  <c r="Q386" i="2"/>
  <c r="AA406" i="2"/>
  <c r="W406" i="2"/>
  <c r="S406" i="2"/>
  <c r="Q408" i="2"/>
  <c r="Q407" i="2"/>
  <c r="K194" i="2"/>
  <c r="O194" i="2"/>
  <c r="Q387" i="2"/>
  <c r="W180" i="2"/>
  <c r="S180" i="2"/>
  <c r="N180" i="2"/>
  <c r="N179" i="2" s="1"/>
  <c r="L180" i="2"/>
  <c r="L179" i="2" s="1"/>
  <c r="J180" i="2"/>
  <c r="J179" i="2" s="1"/>
  <c r="AA180" i="2"/>
  <c r="Q187" i="2"/>
  <c r="Q186" i="2" s="1"/>
  <c r="M299" i="2"/>
  <c r="I299" i="2"/>
  <c r="Q286" i="2"/>
  <c r="AB406" i="2"/>
  <c r="Z406" i="2"/>
  <c r="X406" i="2"/>
  <c r="V406" i="2"/>
  <c r="T406" i="2"/>
  <c r="P406" i="2"/>
  <c r="N406" i="2"/>
  <c r="L406" i="2"/>
  <c r="J406" i="2"/>
  <c r="AA300" i="2"/>
  <c r="W300" i="2"/>
  <c r="S300" i="2"/>
  <c r="O300" i="2"/>
  <c r="M300" i="2"/>
  <c r="K300" i="2"/>
  <c r="I300" i="2"/>
  <c r="AC300" i="2"/>
  <c r="Y300" i="2"/>
  <c r="U300" i="2"/>
  <c r="Q306" i="2"/>
  <c r="Q337" i="2"/>
  <c r="Q336" i="2" s="1"/>
  <c r="R407" i="2"/>
  <c r="R424" i="2"/>
  <c r="R423" i="2" s="1"/>
  <c r="AB180" i="2"/>
  <c r="Z180" i="2"/>
  <c r="X180" i="2"/>
  <c r="V180" i="2"/>
  <c r="T180" i="2"/>
  <c r="O180" i="2"/>
  <c r="O179" i="2" s="1"/>
  <c r="M180" i="2"/>
  <c r="M179" i="2" s="1"/>
  <c r="K180" i="2"/>
  <c r="K179" i="2" s="1"/>
  <c r="I180" i="2"/>
  <c r="I179" i="2" s="1"/>
  <c r="R187" i="2"/>
  <c r="R186" i="2" s="1"/>
  <c r="Q180" i="2"/>
  <c r="P194" i="2"/>
  <c r="N194" i="2"/>
  <c r="L194" i="2"/>
  <c r="J194" i="2"/>
  <c r="Q198" i="2"/>
  <c r="Q299" i="2" s="1"/>
  <c r="Q199" i="2"/>
  <c r="Q300" i="2" s="1"/>
  <c r="AA299" i="2"/>
  <c r="W299" i="2"/>
  <c r="S299" i="2"/>
  <c r="M298" i="2"/>
  <c r="I298" i="2"/>
  <c r="O299" i="2"/>
  <c r="K299" i="2"/>
  <c r="O285" i="2"/>
  <c r="O284" i="2" s="1"/>
  <c r="K285" i="2"/>
  <c r="K284" i="2" s="1"/>
  <c r="R292" i="2"/>
  <c r="R291" i="2" s="1"/>
  <c r="P216" i="2"/>
  <c r="P215" i="2" s="1"/>
  <c r="N216" i="2"/>
  <c r="N215" i="2" s="1"/>
  <c r="L216" i="2"/>
  <c r="L215" i="2" s="1"/>
  <c r="J216" i="2"/>
  <c r="J215" i="2" s="1"/>
  <c r="P271" i="2"/>
  <c r="P270" i="2" s="1"/>
  <c r="N271" i="2"/>
  <c r="N270" i="2" s="1"/>
  <c r="L271" i="2"/>
  <c r="L270" i="2" s="1"/>
  <c r="J271" i="2"/>
  <c r="J270" i="2" s="1"/>
  <c r="AB300" i="2"/>
  <c r="Z300" i="2"/>
  <c r="X300" i="2"/>
  <c r="V300" i="2"/>
  <c r="T300" i="2"/>
  <c r="P299" i="2"/>
  <c r="N299" i="2"/>
  <c r="L299" i="2"/>
  <c r="J299" i="2"/>
  <c r="P298" i="2"/>
  <c r="N298" i="2"/>
  <c r="L298" i="2"/>
  <c r="J298" i="2"/>
  <c r="AB285" i="2"/>
  <c r="Z285" i="2"/>
  <c r="X285" i="2"/>
  <c r="V285" i="2"/>
  <c r="T285" i="2"/>
  <c r="M285" i="2"/>
  <c r="M284" i="2" s="1"/>
  <c r="M297" i="2"/>
  <c r="I285" i="2"/>
  <c r="I284" i="2" s="1"/>
  <c r="I297" i="2"/>
  <c r="K297" i="2"/>
  <c r="Q197" i="2"/>
  <c r="Q298" i="2" s="1"/>
  <c r="AC271" i="2"/>
  <c r="AA271" i="2"/>
  <c r="Y271" i="2"/>
  <c r="W271" i="2"/>
  <c r="U271" i="2"/>
  <c r="S271" i="2"/>
  <c r="Q278" i="2"/>
  <c r="Q277" i="2" s="1"/>
  <c r="P300" i="2"/>
  <c r="N300" i="2"/>
  <c r="L300" i="2"/>
  <c r="J300" i="2"/>
  <c r="AB299" i="2"/>
  <c r="Z299" i="2"/>
  <c r="X299" i="2"/>
  <c r="V299" i="2"/>
  <c r="T299" i="2"/>
  <c r="O298" i="2"/>
  <c r="K298" i="2"/>
  <c r="R285" i="2"/>
  <c r="O297" i="2"/>
  <c r="R226" i="2"/>
  <c r="R225" i="2" s="1"/>
  <c r="AB271" i="2"/>
  <c r="Z271" i="2"/>
  <c r="X271" i="2"/>
  <c r="V271" i="2"/>
  <c r="T271" i="2"/>
  <c r="O271" i="2"/>
  <c r="O270" i="2" s="1"/>
  <c r="M271" i="2"/>
  <c r="M270" i="2" s="1"/>
  <c r="K271" i="2"/>
  <c r="K270" i="2" s="1"/>
  <c r="I271" i="2"/>
  <c r="I270" i="2" s="1"/>
  <c r="AC285" i="2"/>
  <c r="AA285" i="2"/>
  <c r="Y285" i="2"/>
  <c r="W285" i="2"/>
  <c r="U285" i="2"/>
  <c r="S285" i="2"/>
  <c r="P285" i="2"/>
  <c r="P284" i="2" s="1"/>
  <c r="P297" i="2"/>
  <c r="N285" i="2"/>
  <c r="N284" i="2" s="1"/>
  <c r="N297" i="2"/>
  <c r="L285" i="2"/>
  <c r="L284" i="2" s="1"/>
  <c r="L297" i="2"/>
  <c r="J285" i="2"/>
  <c r="J284" i="2" s="1"/>
  <c r="J297" i="2"/>
  <c r="AC297" i="2"/>
  <c r="R318" i="2"/>
  <c r="AC384" i="2"/>
  <c r="AC383" i="2" s="1"/>
  <c r="Y384" i="2"/>
  <c r="Y383" i="2" s="1"/>
  <c r="W384" i="2"/>
  <c r="W383" i="2" s="1"/>
  <c r="U384" i="2"/>
  <c r="U383" i="2" s="1"/>
  <c r="S384" i="2"/>
  <c r="S383" i="2" s="1"/>
  <c r="M384" i="2"/>
  <c r="M383" i="2" s="1"/>
  <c r="K384" i="2"/>
  <c r="K383" i="2" s="1"/>
  <c r="I384" i="2"/>
  <c r="I383" i="2" s="1"/>
  <c r="Z304" i="2"/>
  <c r="K304" i="2"/>
  <c r="I304" i="2"/>
  <c r="AB384" i="2"/>
  <c r="AB383" i="2" s="1"/>
  <c r="Z384" i="2"/>
  <c r="Z383" i="2" s="1"/>
  <c r="X384" i="2"/>
  <c r="X383" i="2" s="1"/>
  <c r="V384" i="2"/>
  <c r="V383" i="2" s="1"/>
  <c r="T384" i="2"/>
  <c r="T383" i="2" s="1"/>
  <c r="P384" i="2"/>
  <c r="P383" i="2" s="1"/>
  <c r="N384" i="2"/>
  <c r="N383" i="2" s="1"/>
  <c r="L384" i="2"/>
  <c r="L383" i="2" s="1"/>
  <c r="J384" i="2"/>
  <c r="J383" i="2" s="1"/>
  <c r="AA384" i="2"/>
  <c r="AA383" i="2" s="1"/>
  <c r="Q318" i="2"/>
  <c r="Q319" i="2"/>
  <c r="Q320" i="2"/>
  <c r="AC304" i="2"/>
  <c r="AA304" i="2"/>
  <c r="AB304" i="2"/>
  <c r="Q271" i="2"/>
  <c r="Q171" i="2"/>
  <c r="P171" i="2"/>
  <c r="P151" i="2" s="1"/>
  <c r="P175" i="2" s="1"/>
  <c r="Q170" i="2"/>
  <c r="P170" i="2"/>
  <c r="P150" i="2" s="1"/>
  <c r="Q169" i="2"/>
  <c r="P169" i="2"/>
  <c r="P149" i="2" s="1"/>
  <c r="P173" i="2" s="1"/>
  <c r="Q168" i="2"/>
  <c r="P168" i="2"/>
  <c r="P148" i="2" s="1"/>
  <c r="Q167" i="2"/>
  <c r="P167" i="2"/>
  <c r="P147" i="2" s="1"/>
  <c r="Q166" i="2"/>
  <c r="P166" i="2"/>
  <c r="P146" i="2" s="1"/>
  <c r="Q165" i="2"/>
  <c r="P165" i="2"/>
  <c r="I164" i="2"/>
  <c r="I163" i="2" s="1"/>
  <c r="J164" i="2"/>
  <c r="J163" i="2" s="1"/>
  <c r="K164" i="2"/>
  <c r="K163" i="2" s="1"/>
  <c r="L164" i="2"/>
  <c r="L163" i="2" s="1"/>
  <c r="M164" i="2"/>
  <c r="M163" i="2" s="1"/>
  <c r="N164" i="2"/>
  <c r="N163" i="2" s="1"/>
  <c r="O164" i="2"/>
  <c r="O163" i="2" s="1"/>
  <c r="R164" i="2"/>
  <c r="R163" i="2" s="1"/>
  <c r="S164" i="2"/>
  <c r="S163" i="2" s="1"/>
  <c r="T164" i="2"/>
  <c r="T163" i="2" s="1"/>
  <c r="U164" i="2"/>
  <c r="V164" i="2"/>
  <c r="V163" i="2" s="1"/>
  <c r="W164" i="2"/>
  <c r="W163" i="2" s="1"/>
  <c r="X164" i="2"/>
  <c r="X163" i="2" s="1"/>
  <c r="Y164" i="2"/>
  <c r="Y163" i="2" s="1"/>
  <c r="Z164" i="2"/>
  <c r="Z163" i="2" s="1"/>
  <c r="AA164" i="2"/>
  <c r="AA163" i="2" s="1"/>
  <c r="AB164" i="2"/>
  <c r="AB163" i="2" s="1"/>
  <c r="AC164" i="2"/>
  <c r="AC163" i="2" s="1"/>
  <c r="R161" i="2"/>
  <c r="R151" i="2" s="1"/>
  <c r="R175" i="2" s="1"/>
  <c r="Q161" i="2"/>
  <c r="R160" i="2"/>
  <c r="R150" i="2" s="1"/>
  <c r="Q160" i="2"/>
  <c r="R159" i="2"/>
  <c r="R149" i="2" s="1"/>
  <c r="R173" i="2" s="1"/>
  <c r="Q159" i="2"/>
  <c r="R158" i="2"/>
  <c r="R148" i="2" s="1"/>
  <c r="Q158" i="2"/>
  <c r="R157" i="2"/>
  <c r="R147" i="2" s="1"/>
  <c r="Q157" i="2"/>
  <c r="R156" i="2"/>
  <c r="R146" i="2" s="1"/>
  <c r="Q156" i="2"/>
  <c r="R155" i="2"/>
  <c r="R145" i="2" s="1"/>
  <c r="Q155" i="2"/>
  <c r="I154" i="2"/>
  <c r="I153" i="2" s="1"/>
  <c r="J154" i="2"/>
  <c r="J153" i="2" s="1"/>
  <c r="K154" i="2"/>
  <c r="K153" i="2" s="1"/>
  <c r="L154" i="2"/>
  <c r="L153" i="2" s="1"/>
  <c r="M154" i="2"/>
  <c r="M153" i="2" s="1"/>
  <c r="N154" i="2"/>
  <c r="N153" i="2" s="1"/>
  <c r="O154" i="2"/>
  <c r="O153" i="2" s="1"/>
  <c r="P154" i="2"/>
  <c r="P153" i="2" s="1"/>
  <c r="S154" i="2"/>
  <c r="S153" i="2" s="1"/>
  <c r="T154" i="2"/>
  <c r="T153" i="2" s="1"/>
  <c r="U154" i="2"/>
  <c r="U153" i="2" s="1"/>
  <c r="V154" i="2"/>
  <c r="V153" i="2" s="1"/>
  <c r="W154" i="2"/>
  <c r="W153" i="2" s="1"/>
  <c r="X154" i="2"/>
  <c r="X153" i="2" s="1"/>
  <c r="Y154" i="2"/>
  <c r="Y153" i="2" s="1"/>
  <c r="Z154" i="2"/>
  <c r="Z153" i="2" s="1"/>
  <c r="AA154" i="2"/>
  <c r="AA153" i="2" s="1"/>
  <c r="AB154" i="2"/>
  <c r="AB153" i="2" s="1"/>
  <c r="AC154" i="2"/>
  <c r="AC153" i="2" s="1"/>
  <c r="I145" i="2"/>
  <c r="J145" i="2"/>
  <c r="K145" i="2"/>
  <c r="L145" i="2"/>
  <c r="M145" i="2"/>
  <c r="N145" i="2"/>
  <c r="O145" i="2"/>
  <c r="S145" i="2"/>
  <c r="T145" i="2"/>
  <c r="U145" i="2"/>
  <c r="V145" i="2"/>
  <c r="W145" i="2"/>
  <c r="X145" i="2"/>
  <c r="Y145" i="2"/>
  <c r="Z145" i="2"/>
  <c r="AA145" i="2"/>
  <c r="AB145" i="2"/>
  <c r="AC145" i="2"/>
  <c r="I146" i="2"/>
  <c r="J146" i="2"/>
  <c r="K146" i="2"/>
  <c r="L146" i="2"/>
  <c r="M146" i="2"/>
  <c r="N146" i="2"/>
  <c r="O146" i="2"/>
  <c r="S146" i="2"/>
  <c r="T146" i="2"/>
  <c r="U146" i="2"/>
  <c r="V146" i="2"/>
  <c r="W146" i="2"/>
  <c r="X146" i="2"/>
  <c r="Y146" i="2"/>
  <c r="Z146" i="2"/>
  <c r="AA146" i="2"/>
  <c r="AB146" i="2"/>
  <c r="AC146" i="2"/>
  <c r="I147" i="2"/>
  <c r="J147" i="2"/>
  <c r="K147" i="2"/>
  <c r="L147" i="2"/>
  <c r="M147" i="2"/>
  <c r="N147" i="2"/>
  <c r="O147" i="2"/>
  <c r="S147" i="2"/>
  <c r="T147" i="2"/>
  <c r="U147" i="2"/>
  <c r="V147" i="2"/>
  <c r="W147" i="2"/>
  <c r="X147" i="2"/>
  <c r="Y147" i="2"/>
  <c r="Z147" i="2"/>
  <c r="AA147" i="2"/>
  <c r="AB147" i="2"/>
  <c r="AC147" i="2"/>
  <c r="I148" i="2"/>
  <c r="J148" i="2"/>
  <c r="K148" i="2"/>
  <c r="L148" i="2"/>
  <c r="M148" i="2"/>
  <c r="N148" i="2"/>
  <c r="O148" i="2"/>
  <c r="S148" i="2"/>
  <c r="T148" i="2"/>
  <c r="U148" i="2"/>
  <c r="V148" i="2"/>
  <c r="W148" i="2"/>
  <c r="X148" i="2"/>
  <c r="Y148" i="2"/>
  <c r="Z148" i="2"/>
  <c r="AA148" i="2"/>
  <c r="AB148" i="2"/>
  <c r="AC148" i="2"/>
  <c r="I149" i="2"/>
  <c r="I173" i="2" s="1"/>
  <c r="J149" i="2"/>
  <c r="J173" i="2" s="1"/>
  <c r="K149" i="2"/>
  <c r="K173" i="2" s="1"/>
  <c r="L149" i="2"/>
  <c r="L173" i="2" s="1"/>
  <c r="M149" i="2"/>
  <c r="M173" i="2" s="1"/>
  <c r="N149" i="2"/>
  <c r="N173" i="2" s="1"/>
  <c r="O149" i="2"/>
  <c r="O173" i="2" s="1"/>
  <c r="S149" i="2"/>
  <c r="S173" i="2" s="1"/>
  <c r="T149" i="2"/>
  <c r="T173" i="2" s="1"/>
  <c r="U149" i="2"/>
  <c r="U173" i="2" s="1"/>
  <c r="V149" i="2"/>
  <c r="V173" i="2" s="1"/>
  <c r="W149" i="2"/>
  <c r="W173" i="2" s="1"/>
  <c r="X149" i="2"/>
  <c r="X173" i="2" s="1"/>
  <c r="Y149" i="2"/>
  <c r="Y173" i="2" s="1"/>
  <c r="Z149" i="2"/>
  <c r="Z173" i="2" s="1"/>
  <c r="AA149" i="2"/>
  <c r="AA173" i="2" s="1"/>
  <c r="AB149" i="2"/>
  <c r="AB173" i="2" s="1"/>
  <c r="AC149" i="2"/>
  <c r="AC173" i="2" s="1"/>
  <c r="I150" i="2"/>
  <c r="J150" i="2"/>
  <c r="K150" i="2"/>
  <c r="L150" i="2"/>
  <c r="M150" i="2"/>
  <c r="N150" i="2"/>
  <c r="O150" i="2"/>
  <c r="S150" i="2"/>
  <c r="S1365" i="2" s="1"/>
  <c r="S1390" i="2" s="1"/>
  <c r="T150" i="2"/>
  <c r="T1365" i="2" s="1"/>
  <c r="T1390" i="2" s="1"/>
  <c r="U150" i="2"/>
  <c r="U1365" i="2" s="1"/>
  <c r="U1390" i="2" s="1"/>
  <c r="V150" i="2"/>
  <c r="V1365" i="2" s="1"/>
  <c r="V1390" i="2" s="1"/>
  <c r="W150" i="2"/>
  <c r="W1365" i="2" s="1"/>
  <c r="W1390" i="2" s="1"/>
  <c r="X150" i="2"/>
  <c r="X1365" i="2" s="1"/>
  <c r="X1390" i="2" s="1"/>
  <c r="Y150" i="2"/>
  <c r="Y1365" i="2" s="1"/>
  <c r="Y1390" i="2" s="1"/>
  <c r="Z150" i="2"/>
  <c r="Z1365" i="2" s="1"/>
  <c r="Z1390" i="2" s="1"/>
  <c r="AA150" i="2"/>
  <c r="AA1365" i="2" s="1"/>
  <c r="AA1390" i="2" s="1"/>
  <c r="AB150" i="2"/>
  <c r="AB1365" i="2" s="1"/>
  <c r="AB1390" i="2" s="1"/>
  <c r="AC150" i="2"/>
  <c r="AC1365" i="2" s="1"/>
  <c r="I151" i="2"/>
  <c r="I175" i="2" s="1"/>
  <c r="J151" i="2"/>
  <c r="J175" i="2" s="1"/>
  <c r="K151" i="2"/>
  <c r="K175" i="2" s="1"/>
  <c r="L151" i="2"/>
  <c r="L175" i="2" s="1"/>
  <c r="M151" i="2"/>
  <c r="M175" i="2" s="1"/>
  <c r="N151" i="2"/>
  <c r="N175" i="2" s="1"/>
  <c r="O151" i="2"/>
  <c r="O175" i="2" s="1"/>
  <c r="S151" i="2"/>
  <c r="S175" i="2" s="1"/>
  <c r="T151" i="2"/>
  <c r="T175" i="2" s="1"/>
  <c r="U151" i="2"/>
  <c r="U175" i="2" s="1"/>
  <c r="V151" i="2"/>
  <c r="V175" i="2" s="1"/>
  <c r="W151" i="2"/>
  <c r="W175" i="2" s="1"/>
  <c r="X151" i="2"/>
  <c r="X175" i="2" s="1"/>
  <c r="Y151" i="2"/>
  <c r="Y175" i="2" s="1"/>
  <c r="Z151" i="2"/>
  <c r="Z175" i="2" s="1"/>
  <c r="AA151" i="2"/>
  <c r="AA175" i="2" s="1"/>
  <c r="AB151" i="2"/>
  <c r="AB175" i="2" s="1"/>
  <c r="AC151" i="2"/>
  <c r="AC175" i="2" s="1"/>
  <c r="I142" i="2"/>
  <c r="J142" i="2"/>
  <c r="K142" i="2"/>
  <c r="L142" i="2"/>
  <c r="M142" i="2"/>
  <c r="N142" i="2"/>
  <c r="O142" i="2"/>
  <c r="P142" i="2"/>
  <c r="R747" i="2" l="1"/>
  <c r="Q1355" i="2"/>
  <c r="R748" i="2"/>
  <c r="R1365" i="2"/>
  <c r="R1390" i="2" s="1"/>
  <c r="Q748" i="2"/>
  <c r="Q297" i="2"/>
  <c r="R749" i="2"/>
  <c r="R304" i="2"/>
  <c r="Q147" i="2"/>
  <c r="Q146" i="2"/>
  <c r="Q285" i="2"/>
  <c r="O174" i="2"/>
  <c r="M174" i="2"/>
  <c r="M1365" i="2"/>
  <c r="K174" i="2"/>
  <c r="K1365" i="2"/>
  <c r="I174" i="2"/>
  <c r="I1365" i="2"/>
  <c r="N174" i="2"/>
  <c r="L174" i="2"/>
  <c r="J174" i="2"/>
  <c r="P174" i="2"/>
  <c r="AC174" i="2"/>
  <c r="Y174" i="2"/>
  <c r="U174" i="2"/>
  <c r="S174" i="2"/>
  <c r="AB174" i="2"/>
  <c r="Z174" i="2"/>
  <c r="X174" i="2"/>
  <c r="V174" i="2"/>
  <c r="T174" i="2"/>
  <c r="AA174" i="2"/>
  <c r="W174" i="2"/>
  <c r="R174" i="2"/>
  <c r="R384" i="2"/>
  <c r="R383" i="2" s="1"/>
  <c r="R750" i="2"/>
  <c r="P164" i="2"/>
  <c r="P163" i="2" s="1"/>
  <c r="R154" i="2"/>
  <c r="R153" i="2" s="1"/>
  <c r="Q384" i="2"/>
  <c r="Q383" i="2" s="1"/>
  <c r="Q164" i="2"/>
  <c r="Q154" i="2"/>
  <c r="Q153" i="2" s="1"/>
  <c r="Q750" i="2"/>
  <c r="Q749" i="2"/>
  <c r="P145" i="2"/>
  <c r="P172" i="2" s="1"/>
  <c r="R299" i="2"/>
  <c r="R300" i="2"/>
  <c r="R194" i="2"/>
  <c r="R406" i="2"/>
  <c r="Q406" i="2"/>
  <c r="Q151" i="2"/>
  <c r="Q175" i="2" s="1"/>
  <c r="Q194" i="2"/>
  <c r="L172" i="2"/>
  <c r="AB172" i="2"/>
  <c r="Z172" i="2"/>
  <c r="X172" i="2"/>
  <c r="V172" i="2"/>
  <c r="T172" i="2"/>
  <c r="R172" i="2"/>
  <c r="AA172" i="2"/>
  <c r="N172" i="2"/>
  <c r="AC144" i="2"/>
  <c r="Y144" i="2"/>
  <c r="U144" i="2"/>
  <c r="J144" i="2"/>
  <c r="J143" i="2" s="1"/>
  <c r="J172" i="2"/>
  <c r="W144" i="2"/>
  <c r="S144" i="2"/>
  <c r="N144" i="2"/>
  <c r="N143" i="2" s="1"/>
  <c r="L144" i="2"/>
  <c r="L143" i="2" s="1"/>
  <c r="AB144" i="2"/>
  <c r="Z144" i="2"/>
  <c r="X144" i="2"/>
  <c r="V144" i="2"/>
  <c r="T144" i="2"/>
  <c r="O144" i="2"/>
  <c r="O143" i="2" s="1"/>
  <c r="M144" i="2"/>
  <c r="M143" i="2" s="1"/>
  <c r="K144" i="2"/>
  <c r="K143" i="2" s="1"/>
  <c r="I144" i="2"/>
  <c r="I143" i="2" s="1"/>
  <c r="Q148" i="2"/>
  <c r="Q149" i="2"/>
  <c r="Q173" i="2" s="1"/>
  <c r="Q150" i="2"/>
  <c r="Q1365" i="2" s="1"/>
  <c r="AC172" i="2"/>
  <c r="Y172" i="2"/>
  <c r="W172" i="2"/>
  <c r="U172" i="2"/>
  <c r="S172" i="2"/>
  <c r="O172" i="2"/>
  <c r="M172" i="2"/>
  <c r="K172" i="2"/>
  <c r="I172" i="2"/>
  <c r="Q304" i="2"/>
  <c r="Q145" i="2"/>
  <c r="AA144" i="2"/>
  <c r="R144" i="2"/>
  <c r="I123" i="2"/>
  <c r="I122" i="2" s="1"/>
  <c r="J123" i="2"/>
  <c r="J122" i="2" s="1"/>
  <c r="K123" i="2"/>
  <c r="K122" i="2" s="1"/>
  <c r="L123" i="2"/>
  <c r="L122" i="2" s="1"/>
  <c r="M123" i="2"/>
  <c r="M122" i="2" s="1"/>
  <c r="N123" i="2"/>
  <c r="N122" i="2" s="1"/>
  <c r="O123" i="2"/>
  <c r="O122" i="2" s="1"/>
  <c r="P123" i="2"/>
  <c r="P122" i="2" s="1"/>
  <c r="S123" i="2"/>
  <c r="S122" i="2" s="1"/>
  <c r="T123" i="2"/>
  <c r="T122" i="2" s="1"/>
  <c r="U123" i="2"/>
  <c r="U122" i="2" s="1"/>
  <c r="V123" i="2"/>
  <c r="V122" i="2" s="1"/>
  <c r="W123" i="2"/>
  <c r="W122" i="2" s="1"/>
  <c r="X123" i="2"/>
  <c r="X122" i="2" s="1"/>
  <c r="Y123" i="2"/>
  <c r="Y122" i="2" s="1"/>
  <c r="Z123" i="2"/>
  <c r="Z122" i="2" s="1"/>
  <c r="AA123" i="2"/>
  <c r="AA122" i="2" s="1"/>
  <c r="AB123" i="2"/>
  <c r="AB122" i="2" s="1"/>
  <c r="AC123" i="2"/>
  <c r="AC122" i="2" s="1"/>
  <c r="R128" i="2"/>
  <c r="Q128" i="2"/>
  <c r="R127" i="2"/>
  <c r="Q127" i="2"/>
  <c r="R126" i="2"/>
  <c r="Q126" i="2"/>
  <c r="R125" i="2"/>
  <c r="Q125" i="2"/>
  <c r="R124" i="2"/>
  <c r="Q124" i="2"/>
  <c r="R121" i="2"/>
  <c r="Q121" i="2"/>
  <c r="J115" i="2"/>
  <c r="J114" i="2" s="1"/>
  <c r="K115" i="2"/>
  <c r="K114" i="2" s="1"/>
  <c r="L115" i="2"/>
  <c r="M115" i="2"/>
  <c r="M114" i="2" s="1"/>
  <c r="N115" i="2"/>
  <c r="N114" i="2" s="1"/>
  <c r="O115" i="2"/>
  <c r="O114" i="2" s="1"/>
  <c r="P115" i="2"/>
  <c r="P114" i="2" s="1"/>
  <c r="S115" i="2"/>
  <c r="S114" i="2" s="1"/>
  <c r="T115" i="2"/>
  <c r="T114" i="2" s="1"/>
  <c r="U115" i="2"/>
  <c r="U114" i="2" s="1"/>
  <c r="V115" i="2"/>
  <c r="V114" i="2" s="1"/>
  <c r="W115" i="2"/>
  <c r="W114" i="2" s="1"/>
  <c r="X115" i="2"/>
  <c r="X114" i="2" s="1"/>
  <c r="Y115" i="2"/>
  <c r="Y114" i="2" s="1"/>
  <c r="Z115" i="2"/>
  <c r="Z114" i="2" s="1"/>
  <c r="AA115" i="2"/>
  <c r="AA114" i="2" s="1"/>
  <c r="AB115" i="2"/>
  <c r="AB114" i="2" s="1"/>
  <c r="AC115" i="2"/>
  <c r="AC114" i="2" s="1"/>
  <c r="L114" i="2"/>
  <c r="R120" i="2"/>
  <c r="Q120" i="2"/>
  <c r="R119" i="2"/>
  <c r="Q119" i="2"/>
  <c r="R118" i="2"/>
  <c r="Q118" i="2"/>
  <c r="R117" i="2"/>
  <c r="Q117" i="2"/>
  <c r="R116" i="2"/>
  <c r="Q116" i="2"/>
  <c r="AC108" i="2"/>
  <c r="AC109" i="2"/>
  <c r="AC110" i="2"/>
  <c r="AC111" i="2"/>
  <c r="AC112" i="2"/>
  <c r="AA108" i="2"/>
  <c r="AB108" i="2"/>
  <c r="AA109" i="2"/>
  <c r="AB109" i="2"/>
  <c r="AA110" i="2"/>
  <c r="AB110" i="2"/>
  <c r="AA111" i="2"/>
  <c r="AA139" i="2" s="1"/>
  <c r="AB111" i="2"/>
  <c r="AB139" i="2" s="1"/>
  <c r="AA112" i="2"/>
  <c r="AB112" i="2"/>
  <c r="U108" i="2"/>
  <c r="V108" i="2"/>
  <c r="W108" i="2"/>
  <c r="X108" i="2"/>
  <c r="Y108" i="2"/>
  <c r="Z108" i="2"/>
  <c r="U109" i="2"/>
  <c r="V109" i="2"/>
  <c r="W109" i="2"/>
  <c r="X109" i="2"/>
  <c r="Y109" i="2"/>
  <c r="Z109" i="2"/>
  <c r="U110" i="2"/>
  <c r="V110" i="2"/>
  <c r="W110" i="2"/>
  <c r="X110" i="2"/>
  <c r="Y110" i="2"/>
  <c r="Z110" i="2"/>
  <c r="U111" i="2"/>
  <c r="U139" i="2" s="1"/>
  <c r="V111" i="2"/>
  <c r="V139" i="2" s="1"/>
  <c r="W111" i="2"/>
  <c r="W139" i="2" s="1"/>
  <c r="X111" i="2"/>
  <c r="X139" i="2" s="1"/>
  <c r="Y111" i="2"/>
  <c r="Y139" i="2" s="1"/>
  <c r="Z111" i="2"/>
  <c r="Z139" i="2" s="1"/>
  <c r="U112" i="2"/>
  <c r="V112" i="2"/>
  <c r="W112" i="2"/>
  <c r="X112" i="2"/>
  <c r="Y112" i="2"/>
  <c r="Z112" i="2"/>
  <c r="S108" i="2"/>
  <c r="T108" i="2"/>
  <c r="S109" i="2"/>
  <c r="T109" i="2"/>
  <c r="S110" i="2"/>
  <c r="T110" i="2"/>
  <c r="S111" i="2"/>
  <c r="S139" i="2" s="1"/>
  <c r="S834" i="2" s="1"/>
  <c r="S1385" i="2" s="1"/>
  <c r="S1423" i="2" s="1"/>
  <c r="T111" i="2"/>
  <c r="T139" i="2" s="1"/>
  <c r="S112" i="2"/>
  <c r="T112" i="2"/>
  <c r="I108" i="2"/>
  <c r="J108" i="2"/>
  <c r="K108" i="2"/>
  <c r="L108" i="2"/>
  <c r="M108" i="2"/>
  <c r="N108" i="2"/>
  <c r="O108" i="2"/>
  <c r="P108" i="2"/>
  <c r="I109" i="2"/>
  <c r="J109" i="2"/>
  <c r="K109" i="2"/>
  <c r="L109" i="2"/>
  <c r="M109" i="2"/>
  <c r="N109" i="2"/>
  <c r="O109" i="2"/>
  <c r="P109" i="2"/>
  <c r="I110" i="2"/>
  <c r="J110" i="2"/>
  <c r="K110" i="2"/>
  <c r="L110" i="2"/>
  <c r="M110" i="2"/>
  <c r="N110" i="2"/>
  <c r="O110" i="2"/>
  <c r="P110" i="2"/>
  <c r="I111" i="2"/>
  <c r="J111" i="2"/>
  <c r="K111" i="2"/>
  <c r="L111" i="2"/>
  <c r="M111" i="2"/>
  <c r="N111" i="2"/>
  <c r="O111" i="2"/>
  <c r="P111" i="2"/>
  <c r="I112" i="2"/>
  <c r="J112" i="2"/>
  <c r="K112" i="2"/>
  <c r="L112" i="2"/>
  <c r="M112" i="2"/>
  <c r="N112" i="2"/>
  <c r="O112" i="2"/>
  <c r="P112" i="2"/>
  <c r="I105" i="2"/>
  <c r="J105" i="2"/>
  <c r="K105" i="2"/>
  <c r="L105" i="2"/>
  <c r="M105" i="2"/>
  <c r="N105" i="2"/>
  <c r="O105" i="2"/>
  <c r="P105" i="2"/>
  <c r="Q74" i="2"/>
  <c r="R90" i="2"/>
  <c r="Q90" i="2"/>
  <c r="R89" i="2"/>
  <c r="Q89" i="2"/>
  <c r="Q62" i="2" s="1"/>
  <c r="R88" i="2"/>
  <c r="Q88" i="2"/>
  <c r="R87" i="2"/>
  <c r="Q87" i="2"/>
  <c r="R85" i="2"/>
  <c r="R84" i="2"/>
  <c r="R83" i="2"/>
  <c r="Q83" i="2"/>
  <c r="I82" i="2"/>
  <c r="I81" i="2" s="1"/>
  <c r="J82" i="2"/>
  <c r="J81" i="2" s="1"/>
  <c r="K82" i="2"/>
  <c r="K81" i="2" s="1"/>
  <c r="L82" i="2"/>
  <c r="L81" i="2" s="1"/>
  <c r="M82" i="2"/>
  <c r="M81" i="2" s="1"/>
  <c r="N82" i="2"/>
  <c r="N81" i="2" s="1"/>
  <c r="O82" i="2"/>
  <c r="O81" i="2" s="1"/>
  <c r="P82" i="2"/>
  <c r="P81" i="2" s="1"/>
  <c r="S82" i="2"/>
  <c r="S81" i="2" s="1"/>
  <c r="T82" i="2"/>
  <c r="T81" i="2" s="1"/>
  <c r="U82" i="2"/>
  <c r="U81" i="2" s="1"/>
  <c r="V82" i="2"/>
  <c r="V81" i="2" s="1"/>
  <c r="W82" i="2"/>
  <c r="W81" i="2" s="1"/>
  <c r="X82" i="2"/>
  <c r="X81" i="2" s="1"/>
  <c r="Y82" i="2"/>
  <c r="Y81" i="2" s="1"/>
  <c r="Z82" i="2"/>
  <c r="Z81" i="2" s="1"/>
  <c r="AA82" i="2"/>
  <c r="AA81" i="2" s="1"/>
  <c r="AB82" i="2"/>
  <c r="AB81" i="2" s="1"/>
  <c r="AC82" i="2"/>
  <c r="AC81" i="2" s="1"/>
  <c r="R79" i="2"/>
  <c r="Q79" i="2"/>
  <c r="R78" i="2"/>
  <c r="Q78" i="2"/>
  <c r="R77" i="2"/>
  <c r="Q77" i="2"/>
  <c r="R75" i="2"/>
  <c r="T69" i="2" s="1"/>
  <c r="T68" i="2" s="1"/>
  <c r="Q75" i="2"/>
  <c r="R74" i="2"/>
  <c r="R72" i="2"/>
  <c r="Q72" i="2"/>
  <c r="R71" i="2"/>
  <c r="Q71" i="2"/>
  <c r="Q52" i="2" s="1"/>
  <c r="R70" i="2"/>
  <c r="Q70" i="2"/>
  <c r="H70" i="2"/>
  <c r="H71" i="2"/>
  <c r="H72" i="2"/>
  <c r="H74" i="2"/>
  <c r="H75" i="2"/>
  <c r="H77" i="2"/>
  <c r="H78" i="2"/>
  <c r="H79" i="2"/>
  <c r="G77" i="2"/>
  <c r="G78" i="2"/>
  <c r="G79" i="2"/>
  <c r="G70" i="2"/>
  <c r="I69" i="2"/>
  <c r="I68" i="2" s="1"/>
  <c r="J69" i="2"/>
  <c r="J68" i="2" s="1"/>
  <c r="K69" i="2"/>
  <c r="K68" i="2" s="1"/>
  <c r="L69" i="2"/>
  <c r="L68" i="2" s="1"/>
  <c r="M69" i="2"/>
  <c r="M68" i="2" s="1"/>
  <c r="N69" i="2"/>
  <c r="N68" i="2" s="1"/>
  <c r="O69" i="2"/>
  <c r="O68" i="2" s="1"/>
  <c r="P69" i="2"/>
  <c r="P68" i="2" s="1"/>
  <c r="S69" i="2"/>
  <c r="S68" i="2" s="1"/>
  <c r="U69" i="2"/>
  <c r="U68" i="2" s="1"/>
  <c r="V69" i="2"/>
  <c r="V68" i="2" s="1"/>
  <c r="W69" i="2"/>
  <c r="W68" i="2" s="1"/>
  <c r="X69" i="2"/>
  <c r="X68" i="2" s="1"/>
  <c r="Y69" i="2"/>
  <c r="Y68" i="2" s="1"/>
  <c r="Z69" i="2"/>
  <c r="Z68" i="2" s="1"/>
  <c r="AA69" i="2"/>
  <c r="AA68" i="2" s="1"/>
  <c r="AB69" i="2"/>
  <c r="AB68" i="2" s="1"/>
  <c r="AC69" i="2"/>
  <c r="AC68" i="2" s="1"/>
  <c r="Q64" i="2" l="1"/>
  <c r="Q82" i="2"/>
  <c r="Q81" i="2" s="1"/>
  <c r="R64" i="2"/>
  <c r="J107" i="2"/>
  <c r="AC107" i="2"/>
  <c r="M107" i="2"/>
  <c r="I107" i="2"/>
  <c r="Y107" i="2"/>
  <c r="U107" i="2"/>
  <c r="N107" i="2"/>
  <c r="V107" i="2"/>
  <c r="P107" i="2"/>
  <c r="L107" i="2"/>
  <c r="T107" i="2"/>
  <c r="X107" i="2"/>
  <c r="AB107" i="2"/>
  <c r="Z107" i="2"/>
  <c r="O107" i="2"/>
  <c r="K107" i="2"/>
  <c r="S107" i="2"/>
  <c r="W107" i="2"/>
  <c r="AA107" i="2"/>
  <c r="Q51" i="2"/>
  <c r="Q69" i="2"/>
  <c r="Q68" i="2" s="1"/>
  <c r="Q172" i="2"/>
  <c r="Q174" i="2"/>
  <c r="R115" i="2"/>
  <c r="R114" i="2" s="1"/>
  <c r="R123" i="2"/>
  <c r="R122" i="2" s="1"/>
  <c r="R109" i="2"/>
  <c r="Q109" i="2"/>
  <c r="Q123" i="2"/>
  <c r="Q122" i="2" s="1"/>
  <c r="Q111" i="2"/>
  <c r="P144" i="2"/>
  <c r="P143" i="2" s="1"/>
  <c r="Q115" i="2"/>
  <c r="Q114" i="2" s="1"/>
  <c r="R82" i="2"/>
  <c r="R81" i="2" s="1"/>
  <c r="Q110" i="2"/>
  <c r="Q112" i="2"/>
  <c r="Q108" i="2"/>
  <c r="R69" i="2"/>
  <c r="R68" i="2" s="1"/>
  <c r="Q144" i="2"/>
  <c r="R111" i="2"/>
  <c r="R108" i="2"/>
  <c r="R110" i="2"/>
  <c r="R112" i="2"/>
  <c r="H69" i="2"/>
  <c r="H51" i="2"/>
  <c r="I51" i="2"/>
  <c r="J51" i="2"/>
  <c r="K51" i="2"/>
  <c r="L51" i="2"/>
  <c r="M51" i="2"/>
  <c r="N51" i="2"/>
  <c r="O51" i="2"/>
  <c r="P51" i="2"/>
  <c r="R51" i="2"/>
  <c r="S51" i="2"/>
  <c r="T51" i="2"/>
  <c r="U51" i="2"/>
  <c r="V51" i="2"/>
  <c r="W51" i="2"/>
  <c r="X51" i="2"/>
  <c r="Y51" i="2"/>
  <c r="Z51" i="2"/>
  <c r="AA51" i="2"/>
  <c r="AB51" i="2"/>
  <c r="AC51" i="2"/>
  <c r="H52" i="2"/>
  <c r="I52" i="2"/>
  <c r="J52" i="2"/>
  <c r="K52" i="2"/>
  <c r="L52" i="2"/>
  <c r="M52" i="2"/>
  <c r="N52" i="2"/>
  <c r="O52" i="2"/>
  <c r="P52" i="2"/>
  <c r="R52" i="2"/>
  <c r="S52" i="2"/>
  <c r="T52" i="2"/>
  <c r="U52" i="2"/>
  <c r="V52" i="2"/>
  <c r="W52" i="2"/>
  <c r="X52" i="2"/>
  <c r="Y52" i="2"/>
  <c r="Z52" i="2"/>
  <c r="AA52" i="2"/>
  <c r="AB52" i="2"/>
  <c r="AC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V1359" i="2" s="1"/>
  <c r="W58" i="2"/>
  <c r="X58" i="2"/>
  <c r="Y58" i="2"/>
  <c r="Z58" i="2"/>
  <c r="AA58" i="2"/>
  <c r="AB58" i="2"/>
  <c r="AC58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U1359" i="2" s="1"/>
  <c r="V60" i="2"/>
  <c r="W60" i="2"/>
  <c r="X60" i="2"/>
  <c r="Y60" i="2"/>
  <c r="Z60" i="2"/>
  <c r="AA60" i="2"/>
  <c r="AB60" i="2"/>
  <c r="AC60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Z61" i="2"/>
  <c r="AA61" i="2"/>
  <c r="AB61" i="2"/>
  <c r="AC61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Y1372" i="2" s="1"/>
  <c r="Z63" i="2"/>
  <c r="AA63" i="2"/>
  <c r="AB63" i="2"/>
  <c r="AC63" i="2"/>
  <c r="I64" i="2"/>
  <c r="I1373" i="2" s="1"/>
  <c r="J64" i="2"/>
  <c r="J1373" i="2" s="1"/>
  <c r="K64" i="2"/>
  <c r="K1373" i="2" s="1"/>
  <c r="L64" i="2"/>
  <c r="L1373" i="2" s="1"/>
  <c r="M64" i="2"/>
  <c r="M1373" i="2" s="1"/>
  <c r="N64" i="2"/>
  <c r="N1373" i="2" s="1"/>
  <c r="O64" i="2"/>
  <c r="O1373" i="2" s="1"/>
  <c r="P64" i="2"/>
  <c r="P1373" i="2" s="1"/>
  <c r="I66" i="2"/>
  <c r="I140" i="2" s="1"/>
  <c r="J66" i="2"/>
  <c r="J140" i="2" s="1"/>
  <c r="K66" i="2"/>
  <c r="K140" i="2" s="1"/>
  <c r="L66" i="2"/>
  <c r="L140" i="2" s="1"/>
  <c r="M66" i="2"/>
  <c r="M140" i="2" s="1"/>
  <c r="N66" i="2"/>
  <c r="N140" i="2" s="1"/>
  <c r="O66" i="2"/>
  <c r="O140" i="2" s="1"/>
  <c r="P66" i="2"/>
  <c r="P140" i="2" s="1"/>
  <c r="Q66" i="2"/>
  <c r="R66" i="2"/>
  <c r="S66" i="2"/>
  <c r="S140" i="2" s="1"/>
  <c r="T66" i="2"/>
  <c r="T140" i="2" s="1"/>
  <c r="U66" i="2"/>
  <c r="U140" i="2" s="1"/>
  <c r="V66" i="2"/>
  <c r="V140" i="2" s="1"/>
  <c r="W66" i="2"/>
  <c r="W140" i="2" s="1"/>
  <c r="X66" i="2"/>
  <c r="X140" i="2" s="1"/>
  <c r="Y66" i="2"/>
  <c r="Y140" i="2" s="1"/>
  <c r="Z66" i="2"/>
  <c r="Z140" i="2" s="1"/>
  <c r="AA66" i="2"/>
  <c r="AA140" i="2" s="1"/>
  <c r="AB66" i="2"/>
  <c r="AB140" i="2" s="1"/>
  <c r="AC66" i="2"/>
  <c r="AC140" i="2" s="1"/>
  <c r="I48" i="2"/>
  <c r="J48" i="2"/>
  <c r="K48" i="2"/>
  <c r="L48" i="2"/>
  <c r="M48" i="2"/>
  <c r="N48" i="2"/>
  <c r="O48" i="2"/>
  <c r="P48" i="2"/>
  <c r="R28" i="2"/>
  <c r="R18" i="2" s="1"/>
  <c r="H28" i="2"/>
  <c r="H18" i="2" s="1"/>
  <c r="R32" i="2"/>
  <c r="R1380" i="2" s="1"/>
  <c r="Q22" i="2"/>
  <c r="R30" i="2"/>
  <c r="Q30" i="2"/>
  <c r="R29" i="2"/>
  <c r="Q28" i="2"/>
  <c r="Q18" i="2" s="1"/>
  <c r="R27" i="2"/>
  <c r="G20" i="2"/>
  <c r="G32" i="2"/>
  <c r="G22" i="2" s="1"/>
  <c r="S25" i="2"/>
  <c r="T25" i="2"/>
  <c r="U25" i="2"/>
  <c r="V25" i="2"/>
  <c r="W25" i="2"/>
  <c r="X25" i="2"/>
  <c r="Z25" i="2"/>
  <c r="AA25" i="2"/>
  <c r="AB25" i="2"/>
  <c r="AC25" i="2"/>
  <c r="G14" i="2"/>
  <c r="C22" i="2"/>
  <c r="D22" i="2"/>
  <c r="E22" i="2"/>
  <c r="F22" i="2"/>
  <c r="C17" i="2"/>
  <c r="D17" i="2"/>
  <c r="E17" i="2"/>
  <c r="F17" i="2"/>
  <c r="C18" i="2"/>
  <c r="D18" i="2"/>
  <c r="E18" i="2"/>
  <c r="F18" i="2"/>
  <c r="C19" i="2"/>
  <c r="D19" i="2"/>
  <c r="E19" i="2"/>
  <c r="F19" i="2"/>
  <c r="I14" i="2"/>
  <c r="J14" i="2"/>
  <c r="K14" i="2"/>
  <c r="L14" i="2"/>
  <c r="M14" i="2"/>
  <c r="N14" i="2"/>
  <c r="O14" i="2"/>
  <c r="P14" i="2"/>
  <c r="S1359" i="2" l="1"/>
  <c r="AB1359" i="2"/>
  <c r="AB1353" i="2" s="1"/>
  <c r="AB1388" i="2" s="1"/>
  <c r="X1359" i="2"/>
  <c r="T1359" i="2"/>
  <c r="T1353" i="2" s="1"/>
  <c r="T1388" i="2" s="1"/>
  <c r="AA1359" i="2"/>
  <c r="AA1353" i="2" s="1"/>
  <c r="W1359" i="2"/>
  <c r="Z1359" i="2"/>
  <c r="Y1359" i="2"/>
  <c r="Y1353" i="2" s="1"/>
  <c r="Y1388" i="2" s="1"/>
  <c r="R1359" i="2"/>
  <c r="Q1353" i="2"/>
  <c r="Q139" i="2"/>
  <c r="Q1373" i="2"/>
  <c r="Q1393" i="2" s="1"/>
  <c r="R139" i="2"/>
  <c r="Q107" i="2"/>
  <c r="R107" i="2"/>
  <c r="W1353" i="2"/>
  <c r="W1388" i="2" s="1"/>
  <c r="U1353" i="2"/>
  <c r="U1388" i="2" s="1"/>
  <c r="S1353" i="2"/>
  <c r="S1388" i="2" s="1"/>
  <c r="Z1353" i="2"/>
  <c r="Z1388" i="2" s="1"/>
  <c r="X1353" i="2"/>
  <c r="X1388" i="2" s="1"/>
  <c r="V1353" i="2"/>
  <c r="V1388" i="2" s="1"/>
  <c r="X1372" i="2"/>
  <c r="X1392" i="2" s="1"/>
  <c r="V1372" i="2"/>
  <c r="V1392" i="2" s="1"/>
  <c r="AB1372" i="2"/>
  <c r="Z1372" i="2"/>
  <c r="W1372" i="2"/>
  <c r="U1372" i="2"/>
  <c r="S1372" i="2"/>
  <c r="AC1359" i="2"/>
  <c r="AC1353" i="2" s="1"/>
  <c r="AB1371" i="2"/>
  <c r="AB1391" i="2" s="1"/>
  <c r="Z1371" i="2"/>
  <c r="Z1391" i="2" s="1"/>
  <c r="X1371" i="2"/>
  <c r="X1391" i="2" s="1"/>
  <c r="V1371" i="2"/>
  <c r="V1391" i="2" s="1"/>
  <c r="T1371" i="2"/>
  <c r="T1391" i="2" s="1"/>
  <c r="Y1378" i="2"/>
  <c r="Y1392" i="2"/>
  <c r="AC1372" i="2"/>
  <c r="AC1378" i="2" s="1"/>
  <c r="AA1372" i="2"/>
  <c r="T1372" i="2"/>
  <c r="AC1371" i="2"/>
  <c r="AC1377" i="2" s="1"/>
  <c r="AA1371" i="2"/>
  <c r="AA1391" i="2" s="1"/>
  <c r="Y1371" i="2"/>
  <c r="Y1391" i="2" s="1"/>
  <c r="W1371" i="2"/>
  <c r="W1391" i="2" s="1"/>
  <c r="U1371" i="2"/>
  <c r="U1391" i="2" s="1"/>
  <c r="S1371" i="2"/>
  <c r="S1391" i="2" s="1"/>
  <c r="Y138" i="2"/>
  <c r="Y833" i="2" s="1"/>
  <c r="Y1384" i="2" s="1"/>
  <c r="Y1422" i="2" s="1"/>
  <c r="AC138" i="2"/>
  <c r="AA138" i="2"/>
  <c r="AA833" i="2" s="1"/>
  <c r="AA1384" i="2" s="1"/>
  <c r="X138" i="2"/>
  <c r="X833" i="2" s="1"/>
  <c r="X1384" i="2" s="1"/>
  <c r="X1422" i="2" s="1"/>
  <c r="V138" i="2"/>
  <c r="V833" i="2" s="1"/>
  <c r="V1384" i="2" s="1"/>
  <c r="V1422" i="2" s="1"/>
  <c r="T138" i="2"/>
  <c r="T833" i="2" s="1"/>
  <c r="T1384" i="2" s="1"/>
  <c r="T1422" i="2" s="1"/>
  <c r="R138" i="2"/>
  <c r="AB137" i="2"/>
  <c r="Z137" i="2"/>
  <c r="X137" i="2"/>
  <c r="V137" i="2"/>
  <c r="T137" i="2"/>
  <c r="R137" i="2"/>
  <c r="AB138" i="2"/>
  <c r="AB833" i="2" s="1"/>
  <c r="AB1384" i="2" s="1"/>
  <c r="AB1422" i="2" s="1"/>
  <c r="Z138" i="2"/>
  <c r="Z833" i="2" s="1"/>
  <c r="Z1384" i="2" s="1"/>
  <c r="Z1422" i="2" s="1"/>
  <c r="W138" i="2"/>
  <c r="W833" i="2" s="1"/>
  <c r="W1384" i="2" s="1"/>
  <c r="W1422" i="2" s="1"/>
  <c r="U138" i="2"/>
  <c r="U833" i="2" s="1"/>
  <c r="U1384" i="2" s="1"/>
  <c r="U1422" i="2" s="1"/>
  <c r="S138" i="2"/>
  <c r="S833" i="2" s="1"/>
  <c r="S1384" i="2" s="1"/>
  <c r="S1422" i="2" s="1"/>
  <c r="Q138" i="2"/>
  <c r="AA137" i="2"/>
  <c r="Y137" i="2"/>
  <c r="W137" i="2"/>
  <c r="U137" i="2"/>
  <c r="S137" i="2"/>
  <c r="S832" i="2" s="1"/>
  <c r="S1383" i="2" s="1"/>
  <c r="S1421" i="2" s="1"/>
  <c r="Q137" i="2"/>
  <c r="Q50" i="2"/>
  <c r="R19" i="2"/>
  <c r="R26" i="2"/>
  <c r="R25" i="2" s="1"/>
  <c r="Q19" i="2"/>
  <c r="Q1371" i="2" s="1"/>
  <c r="Q1377" i="2" s="1"/>
  <c r="Q26" i="2"/>
  <c r="Q25" i="2" s="1"/>
  <c r="AC137" i="2"/>
  <c r="R140" i="2"/>
  <c r="Q1380" i="2"/>
  <c r="O1372" i="2"/>
  <c r="M1372" i="2"/>
  <c r="K1372" i="2"/>
  <c r="I1372" i="2"/>
  <c r="I1359" i="2"/>
  <c r="P1371" i="2"/>
  <c r="N1371" i="2"/>
  <c r="L1371" i="2"/>
  <c r="J1371" i="2"/>
  <c r="P1372" i="2"/>
  <c r="N1372" i="2"/>
  <c r="L1372" i="2"/>
  <c r="J1372" i="2"/>
  <c r="P1359" i="2"/>
  <c r="N1359" i="2"/>
  <c r="L1359" i="2"/>
  <c r="J1359" i="2"/>
  <c r="O1371" i="2"/>
  <c r="M1371" i="2"/>
  <c r="K1371" i="2"/>
  <c r="I1371" i="2"/>
  <c r="R17" i="2"/>
  <c r="R20" i="2"/>
  <c r="R1372" i="2" s="1"/>
  <c r="R22" i="2"/>
  <c r="R1373" i="2" s="1"/>
  <c r="R1393" i="2" s="1"/>
  <c r="Q20" i="2"/>
  <c r="Q1372" i="2" s="1"/>
  <c r="Q140" i="2"/>
  <c r="AC1393" i="2"/>
  <c r="O1393" i="2"/>
  <c r="M1393" i="2"/>
  <c r="K1393" i="2"/>
  <c r="I1393" i="2"/>
  <c r="P1393" i="2"/>
  <c r="N1393" i="2"/>
  <c r="L1393" i="2"/>
  <c r="J1393" i="2"/>
  <c r="AC139" i="2"/>
  <c r="O139" i="2"/>
  <c r="M139" i="2"/>
  <c r="K139" i="2"/>
  <c r="I139" i="2"/>
  <c r="P138" i="2"/>
  <c r="N138" i="2"/>
  <c r="L138" i="2"/>
  <c r="J138" i="2"/>
  <c r="O137" i="2"/>
  <c r="M137" i="2"/>
  <c r="K137" i="2"/>
  <c r="I137" i="2"/>
  <c r="P139" i="2"/>
  <c r="N139" i="2"/>
  <c r="L139" i="2"/>
  <c r="J139" i="2"/>
  <c r="O138" i="2"/>
  <c r="M138" i="2"/>
  <c r="K138" i="2"/>
  <c r="I138" i="2"/>
  <c r="P137" i="2"/>
  <c r="N137" i="2"/>
  <c r="L137" i="2"/>
  <c r="J137" i="2"/>
  <c r="U43" i="2"/>
  <c r="O45" i="2"/>
  <c r="M45" i="2"/>
  <c r="K45" i="2"/>
  <c r="I45" i="2"/>
  <c r="AB46" i="2"/>
  <c r="AB835" i="2" s="1"/>
  <c r="AB1386" i="2" s="1"/>
  <c r="AB1424" i="2" s="1"/>
  <c r="Z46" i="2"/>
  <c r="Z835" i="2" s="1"/>
  <c r="Z1386" i="2" s="1"/>
  <c r="Z1424" i="2" s="1"/>
  <c r="X46" i="2"/>
  <c r="X835" i="2" s="1"/>
  <c r="X1386" i="2" s="1"/>
  <c r="X1424" i="2" s="1"/>
  <c r="V46" i="2"/>
  <c r="V835" i="2" s="1"/>
  <c r="V1386" i="2" s="1"/>
  <c r="V1424" i="2" s="1"/>
  <c r="T46" i="2"/>
  <c r="T835" i="2" s="1"/>
  <c r="T1386" i="2" s="1"/>
  <c r="T1424" i="2" s="1"/>
  <c r="R46" i="2"/>
  <c r="AB45" i="2"/>
  <c r="AB834" i="2" s="1"/>
  <c r="AB1385" i="2" s="1"/>
  <c r="AB1423" i="2" s="1"/>
  <c r="Z45" i="2"/>
  <c r="Z834" i="2" s="1"/>
  <c r="Z1385" i="2" s="1"/>
  <c r="Z1423" i="2" s="1"/>
  <c r="X45" i="2"/>
  <c r="X834" i="2" s="1"/>
  <c r="X1385" i="2" s="1"/>
  <c r="X1423" i="2" s="1"/>
  <c r="V45" i="2"/>
  <c r="V834" i="2" s="1"/>
  <c r="V1385" i="2" s="1"/>
  <c r="V1423" i="2" s="1"/>
  <c r="T45" i="2"/>
  <c r="T834" i="2" s="1"/>
  <c r="T1385" i="2" s="1"/>
  <c r="T1423" i="2" s="1"/>
  <c r="AC44" i="2"/>
  <c r="P45" i="2"/>
  <c r="N45" i="2"/>
  <c r="L45" i="2"/>
  <c r="J45" i="2"/>
  <c r="AC46" i="2"/>
  <c r="AC835" i="2" s="1"/>
  <c r="AA46" i="2"/>
  <c r="AA835" i="2" s="1"/>
  <c r="AA1386" i="2" s="1"/>
  <c r="Y46" i="2"/>
  <c r="Y835" i="2" s="1"/>
  <c r="Y1386" i="2" s="1"/>
  <c r="Y1424" i="2" s="1"/>
  <c r="W46" i="2"/>
  <c r="W835" i="2" s="1"/>
  <c r="W1386" i="2" s="1"/>
  <c r="W1424" i="2" s="1"/>
  <c r="U46" i="2"/>
  <c r="U835" i="2" s="1"/>
  <c r="U1386" i="2" s="1"/>
  <c r="U1424" i="2" s="1"/>
  <c r="S46" i="2"/>
  <c r="S835" i="2" s="1"/>
  <c r="S1386" i="2" s="1"/>
  <c r="S1424" i="2" s="1"/>
  <c r="AC45" i="2"/>
  <c r="AA45" i="2"/>
  <c r="AA834" i="2" s="1"/>
  <c r="AA1385" i="2" s="1"/>
  <c r="Y45" i="2"/>
  <c r="Y834" i="2" s="1"/>
  <c r="Y1385" i="2" s="1"/>
  <c r="Y1423" i="2" s="1"/>
  <c r="W45" i="2"/>
  <c r="W834" i="2" s="1"/>
  <c r="W1385" i="2" s="1"/>
  <c r="W1423" i="2" s="1"/>
  <c r="U45" i="2"/>
  <c r="U834" i="2" s="1"/>
  <c r="U1385" i="2" s="1"/>
  <c r="U1423" i="2" s="1"/>
  <c r="G45" i="2"/>
  <c r="AC50" i="2"/>
  <c r="Y50" i="2"/>
  <c r="W50" i="2"/>
  <c r="U50" i="2"/>
  <c r="S50" i="2"/>
  <c r="O50" i="2"/>
  <c r="O49" i="2" s="1"/>
  <c r="M50" i="2"/>
  <c r="M49" i="2" s="1"/>
  <c r="K50" i="2"/>
  <c r="K49" i="2" s="1"/>
  <c r="I50" i="2"/>
  <c r="I49" i="2" s="1"/>
  <c r="AB50" i="2"/>
  <c r="Z50" i="2"/>
  <c r="X50" i="2"/>
  <c r="V50" i="2"/>
  <c r="T50" i="2"/>
  <c r="P50" i="2"/>
  <c r="P49" i="2" s="1"/>
  <c r="N50" i="2"/>
  <c r="N49" i="2" s="1"/>
  <c r="L50" i="2"/>
  <c r="L49" i="2" s="1"/>
  <c r="J50" i="2"/>
  <c r="J49" i="2" s="1"/>
  <c r="AA50" i="2"/>
  <c r="R50" i="2"/>
  <c r="AC43" i="2"/>
  <c r="Y43" i="2"/>
  <c r="AA43" i="2"/>
  <c r="W43" i="2"/>
  <c r="AB43" i="2"/>
  <c r="AB832" i="2" s="1"/>
  <c r="AB1383" i="2" s="1"/>
  <c r="AB1421" i="2" s="1"/>
  <c r="Z43" i="2"/>
  <c r="X43" i="2"/>
  <c r="T43" i="2"/>
  <c r="V16" i="2"/>
  <c r="V43" i="2"/>
  <c r="AC16" i="2"/>
  <c r="AA16" i="2"/>
  <c r="Y16" i="2"/>
  <c r="W16" i="2"/>
  <c r="U16" i="2"/>
  <c r="S16" i="2"/>
  <c r="AB16" i="2"/>
  <c r="Z16" i="2"/>
  <c r="X16" i="2"/>
  <c r="T16" i="2"/>
  <c r="G640" i="2"/>
  <c r="G641" i="2"/>
  <c r="G642" i="2"/>
  <c r="G626" i="2"/>
  <c r="G627" i="2"/>
  <c r="G628" i="2"/>
  <c r="G612" i="2"/>
  <c r="G613" i="2"/>
  <c r="G614" i="2"/>
  <c r="G600" i="2"/>
  <c r="G598" i="2"/>
  <c r="Q1352" i="2" l="1"/>
  <c r="V1378" i="2"/>
  <c r="AA832" i="2"/>
  <c r="AA1383" i="2" s="1"/>
  <c r="X1378" i="2"/>
  <c r="X832" i="2"/>
  <c r="X1383" i="2" s="1"/>
  <c r="X1421" i="2" s="1"/>
  <c r="X1420" i="2" s="1"/>
  <c r="AC833" i="2"/>
  <c r="T832" i="2"/>
  <c r="T1383" i="2" s="1"/>
  <c r="T1421" i="2" s="1"/>
  <c r="T1420" i="2" s="1"/>
  <c r="X1377" i="2"/>
  <c r="T1377" i="2"/>
  <c r="AB1377" i="2"/>
  <c r="Y1352" i="2"/>
  <c r="U1352" i="2"/>
  <c r="I1352" i="2"/>
  <c r="AC832" i="2"/>
  <c r="AC1346" i="2" s="1"/>
  <c r="S1352" i="2"/>
  <c r="W1377" i="2"/>
  <c r="AA1352" i="2"/>
  <c r="AB1420" i="2"/>
  <c r="AC1352" i="2"/>
  <c r="X1352" i="2"/>
  <c r="Z1352" i="2"/>
  <c r="S1377" i="2"/>
  <c r="W1352" i="2"/>
  <c r="AA1377" i="2"/>
  <c r="T1352" i="2"/>
  <c r="V1352" i="2"/>
  <c r="AB1352" i="2"/>
  <c r="U1377" i="2"/>
  <c r="Y1377" i="2"/>
  <c r="V1377" i="2"/>
  <c r="Z1377" i="2"/>
  <c r="S1420" i="2"/>
  <c r="AA1378" i="2"/>
  <c r="AA1392" i="2"/>
  <c r="U1378" i="2"/>
  <c r="U1392" i="2"/>
  <c r="Z1378" i="2"/>
  <c r="Z1392" i="2"/>
  <c r="R1378" i="2"/>
  <c r="R1392" i="2"/>
  <c r="R1371" i="2"/>
  <c r="R1352" i="2" s="1"/>
  <c r="T1378" i="2"/>
  <c r="T1392" i="2"/>
  <c r="S1378" i="2"/>
  <c r="S1392" i="2"/>
  <c r="W1378" i="2"/>
  <c r="W1392" i="2"/>
  <c r="AB1378" i="2"/>
  <c r="AB1392" i="2"/>
  <c r="R1353" i="2"/>
  <c r="R1388" i="2" s="1"/>
  <c r="AC1392" i="2"/>
  <c r="V832" i="2"/>
  <c r="V1383" i="2" s="1"/>
  <c r="V1421" i="2" s="1"/>
  <c r="V1420" i="2" s="1"/>
  <c r="Y832" i="2"/>
  <c r="Y1383" i="2" s="1"/>
  <c r="Y1421" i="2" s="1"/>
  <c r="Y1420" i="2" s="1"/>
  <c r="R835" i="2"/>
  <c r="R1386" i="2" s="1"/>
  <c r="R1424" i="2" s="1"/>
  <c r="Q1392" i="2"/>
  <c r="Q1378" i="2"/>
  <c r="AC1391" i="2"/>
  <c r="AC834" i="2"/>
  <c r="Z832" i="2"/>
  <c r="W832" i="2"/>
  <c r="Q44" i="2"/>
  <c r="Q833" i="2" s="1"/>
  <c r="Q1347" i="2" s="1"/>
  <c r="R44" i="2"/>
  <c r="R833" i="2" s="1"/>
  <c r="R1384" i="2" s="1"/>
  <c r="R1422" i="2" s="1"/>
  <c r="U832" i="2"/>
  <c r="AB1346" i="2"/>
  <c r="S1346" i="2"/>
  <c r="AC1388" i="2"/>
  <c r="Q43" i="2"/>
  <c r="Q832" i="2" s="1"/>
  <c r="Q1346" i="2" s="1"/>
  <c r="R43" i="2"/>
  <c r="L1353" i="2"/>
  <c r="L1388" i="2" s="1"/>
  <c r="P1353" i="2"/>
  <c r="P1388" i="2" s="1"/>
  <c r="I1353" i="2"/>
  <c r="I1388" i="2" s="1"/>
  <c r="J1353" i="2"/>
  <c r="J1388" i="2" s="1"/>
  <c r="N1353" i="2"/>
  <c r="N1388" i="2" s="1"/>
  <c r="G562" i="2"/>
  <c r="G560" i="2"/>
  <c r="Q45" i="2"/>
  <c r="Q834" i="2" s="1"/>
  <c r="R45" i="2"/>
  <c r="R834" i="2" s="1"/>
  <c r="R1385" i="2" s="1"/>
  <c r="R1423" i="2" s="1"/>
  <c r="S1347" i="2"/>
  <c r="W1347" i="2"/>
  <c r="I834" i="2"/>
  <c r="I1385" i="2" s="1"/>
  <c r="K834" i="2"/>
  <c r="K1385" i="2" s="1"/>
  <c r="M834" i="2"/>
  <c r="M1385" i="2" s="1"/>
  <c r="O834" i="2"/>
  <c r="O1385" i="2" s="1"/>
  <c r="R16" i="2"/>
  <c r="G71" i="2"/>
  <c r="X1346" i="2" l="1"/>
  <c r="T1346" i="2"/>
  <c r="V1346" i="2"/>
  <c r="Y1346" i="2"/>
  <c r="AD1352" i="2"/>
  <c r="Q1388" i="2"/>
  <c r="AD1353" i="2"/>
  <c r="W1346" i="2"/>
  <c r="W1383" i="2"/>
  <c r="W1421" i="2" s="1"/>
  <c r="W1420" i="2" s="1"/>
  <c r="R1377" i="2"/>
  <c r="R1391" i="2"/>
  <c r="U1346" i="2"/>
  <c r="U1383" i="2"/>
  <c r="U1421" i="2" s="1"/>
  <c r="U1420" i="2" s="1"/>
  <c r="Z1346" i="2"/>
  <c r="Z1383" i="2"/>
  <c r="Z1421" i="2" s="1"/>
  <c r="Z1420" i="2" s="1"/>
  <c r="R832" i="2"/>
  <c r="Q1385" i="2"/>
  <c r="Q1423" i="2" s="1"/>
  <c r="Q1348" i="2"/>
  <c r="Z1349" i="2"/>
  <c r="V1349" i="2"/>
  <c r="R1349" i="2"/>
  <c r="Z1348" i="2"/>
  <c r="V1348" i="2"/>
  <c r="AC1384" i="2"/>
  <c r="AC1422" i="2" s="1"/>
  <c r="AC1347" i="2"/>
  <c r="Y1347" i="2"/>
  <c r="U1347" i="2"/>
  <c r="AC1383" i="2"/>
  <c r="AC1421" i="2" s="1"/>
  <c r="W1349" i="2"/>
  <c r="S1349" i="2"/>
  <c r="W1348" i="2"/>
  <c r="S1348" i="2"/>
  <c r="Z1347" i="2"/>
  <c r="V1347" i="2"/>
  <c r="AB1349" i="2"/>
  <c r="X1349" i="2"/>
  <c r="T1349" i="2"/>
  <c r="AB1348" i="2"/>
  <c r="X1348" i="2"/>
  <c r="T1348" i="2"/>
  <c r="AC1386" i="2"/>
  <c r="AC1424" i="2" s="1"/>
  <c r="AC1349" i="2"/>
  <c r="Y1349" i="2"/>
  <c r="U1349" i="2"/>
  <c r="AC1385" i="2"/>
  <c r="AC1423" i="2" s="1"/>
  <c r="AC1348" i="2"/>
  <c r="Y1348" i="2"/>
  <c r="U1348" i="2"/>
  <c r="AB1347" i="2"/>
  <c r="X1347" i="2"/>
  <c r="T1347" i="2"/>
  <c r="R1347" i="2"/>
  <c r="R1348" i="2"/>
  <c r="K1348" i="2"/>
  <c r="K1423" i="2"/>
  <c r="M1348" i="2"/>
  <c r="M1423" i="2"/>
  <c r="AA831" i="2"/>
  <c r="AA1382" i="2" s="1"/>
  <c r="W831" i="2"/>
  <c r="W1382" i="2" s="1"/>
  <c r="S831" i="2"/>
  <c r="S1382" i="2" s="1"/>
  <c r="U831" i="2"/>
  <c r="U1382" i="2" s="1"/>
  <c r="Y831" i="2"/>
  <c r="Y1382" i="2" s="1"/>
  <c r="Z831" i="2"/>
  <c r="Z1382" i="2" s="1"/>
  <c r="V831" i="2"/>
  <c r="V1382" i="2" s="1"/>
  <c r="AB831" i="2"/>
  <c r="AB1382" i="2" s="1"/>
  <c r="X831" i="2"/>
  <c r="X1382" i="2" s="1"/>
  <c r="T831" i="2"/>
  <c r="T1382" i="2" s="1"/>
  <c r="AC831" i="2"/>
  <c r="AC1382" i="2" s="1"/>
  <c r="R1346" i="2" l="1"/>
  <c r="R1345" i="2" s="1"/>
  <c r="R1383" i="2"/>
  <c r="R1421" i="2" s="1"/>
  <c r="R1420" i="2" s="1"/>
  <c r="R831" i="2"/>
  <c r="R1382" i="2" s="1"/>
  <c r="W1345" i="2"/>
  <c r="Z1345" i="2"/>
  <c r="V1345" i="2"/>
  <c r="S1345" i="2"/>
  <c r="T1345" i="2"/>
  <c r="AB1345" i="2"/>
  <c r="X1345" i="2"/>
  <c r="Y1345" i="2"/>
  <c r="U1345" i="2"/>
  <c r="AC1345" i="2"/>
  <c r="AC1420" i="2"/>
  <c r="G121" i="2"/>
  <c r="O393" i="2" l="1"/>
  <c r="O392" i="2" l="1"/>
  <c r="O391" i="2" s="1"/>
  <c r="O385" i="2"/>
  <c r="O1354" i="2" s="1"/>
  <c r="G63" i="2"/>
  <c r="G74" i="2"/>
  <c r="G75" i="2"/>
  <c r="G28" i="2"/>
  <c r="G18" i="2" s="1"/>
  <c r="O384" i="2" l="1"/>
  <c r="O383" i="2" s="1"/>
  <c r="G55" i="2"/>
  <c r="D55" i="2"/>
  <c r="C55" i="2"/>
  <c r="G52" i="2"/>
  <c r="D52" i="2"/>
  <c r="E52" i="2"/>
  <c r="F52" i="2"/>
  <c r="C52" i="2"/>
  <c r="G989" i="2" l="1"/>
  <c r="G995" i="2"/>
  <c r="G994" i="2"/>
  <c r="G993" i="2"/>
  <c r="G992" i="2"/>
  <c r="G967" i="2" s="1"/>
  <c r="G991" i="2" l="1"/>
  <c r="G990" i="2" s="1"/>
  <c r="M363" i="2" l="1"/>
  <c r="M362" i="2" s="1"/>
  <c r="M315" i="2"/>
  <c r="M1359" i="2" s="1"/>
  <c r="G919" i="2"/>
  <c r="G898" i="2" s="1"/>
  <c r="M304" i="2" l="1"/>
  <c r="O1303" i="2"/>
  <c r="O861" i="2"/>
  <c r="O854" i="2"/>
  <c r="O355" i="2"/>
  <c r="O312" i="2" s="1"/>
  <c r="O356" i="2"/>
  <c r="O313" i="2" s="1"/>
  <c r="O354" i="2"/>
  <c r="O311" i="2" s="1"/>
  <c r="O352" i="2"/>
  <c r="O357" i="2"/>
  <c r="O314" i="2" s="1"/>
  <c r="O310" i="2"/>
  <c r="O1356" i="2" l="1"/>
  <c r="O1278" i="2"/>
  <c r="O1418" i="2" s="1"/>
  <c r="O1302" i="2"/>
  <c r="O1301" i="2" s="1"/>
  <c r="O860" i="2"/>
  <c r="O859" i="2" s="1"/>
  <c r="O844" i="2"/>
  <c r="O1357" i="2" s="1"/>
  <c r="O853" i="2"/>
  <c r="O852" i="2" s="1"/>
  <c r="O843" i="2"/>
  <c r="O1358" i="2" s="1"/>
  <c r="O351" i="2"/>
  <c r="O350" i="2" s="1"/>
  <c r="O309" i="2"/>
  <c r="O1355" i="2" s="1"/>
  <c r="O363" i="2"/>
  <c r="O362" i="2" s="1"/>
  <c r="O315" i="2"/>
  <c r="O1359" i="2" l="1"/>
  <c r="O1353" i="2" s="1"/>
  <c r="O1309" i="2"/>
  <c r="O888" i="2"/>
  <c r="O952" i="2" s="1"/>
  <c r="O1395" i="2" s="1"/>
  <c r="O747" i="2"/>
  <c r="O1324" i="2"/>
  <c r="O1323" i="2" s="1"/>
  <c r="O1271" i="2"/>
  <c r="O842" i="2"/>
  <c r="O304" i="2"/>
  <c r="O1336" i="2" l="1"/>
  <c r="O1341" i="2" s="1"/>
  <c r="O1413" i="2" s="1"/>
  <c r="O951" i="2"/>
  <c r="O1394" i="2" s="1"/>
  <c r="O1400" i="2"/>
  <c r="D437" i="2"/>
  <c r="E437" i="2"/>
  <c r="F437" i="2"/>
  <c r="C437" i="2"/>
  <c r="D439" i="2"/>
  <c r="E439" i="2"/>
  <c r="F439" i="2"/>
  <c r="C439" i="2"/>
  <c r="G462" i="2"/>
  <c r="G439" i="2" s="1"/>
  <c r="G464" i="2"/>
  <c r="G465" i="2"/>
  <c r="H465" i="2"/>
  <c r="H464" i="2"/>
  <c r="H462" i="2"/>
  <c r="H439" i="2" s="1"/>
  <c r="H460" i="2"/>
  <c r="G460" i="2"/>
  <c r="G437" i="2" s="1"/>
  <c r="H1361" i="2" l="1"/>
  <c r="H1389" i="2" s="1"/>
  <c r="O1388" i="2"/>
  <c r="O1340" i="2"/>
  <c r="O1412" i="2" s="1"/>
  <c r="H459" i="2"/>
  <c r="H458" i="2" s="1"/>
  <c r="H437" i="2"/>
  <c r="M452" i="2"/>
  <c r="M451" i="2" s="1"/>
  <c r="M436" i="2"/>
  <c r="M1355" i="2" s="1"/>
  <c r="M1352" i="2" s="1"/>
  <c r="G459" i="2"/>
  <c r="G458" i="2" s="1"/>
  <c r="AD1380" i="2"/>
  <c r="M747" i="2" l="1"/>
  <c r="G696" i="2"/>
  <c r="G695" i="2"/>
  <c r="G694" i="2"/>
  <c r="G693" i="2"/>
  <c r="G692" i="2"/>
  <c r="G691" i="2"/>
  <c r="G690" i="2"/>
  <c r="G689" i="2"/>
  <c r="G688" i="2"/>
  <c r="G685" i="2"/>
  <c r="G684" i="2"/>
  <c r="G683" i="2"/>
  <c r="G682" i="2"/>
  <c r="G681" i="2"/>
  <c r="G680" i="2"/>
  <c r="G679" i="2"/>
  <c r="G678" i="2"/>
  <c r="G677" i="2"/>
  <c r="G676" i="2"/>
  <c r="G673" i="2"/>
  <c r="G672" i="2"/>
  <c r="G671" i="2"/>
  <c r="G670" i="2"/>
  <c r="G669" i="2"/>
  <c r="G668" i="2"/>
  <c r="G667" i="2"/>
  <c r="G666" i="2"/>
  <c r="G665" i="2"/>
  <c r="G664" i="2"/>
  <c r="G661" i="2"/>
  <c r="G660" i="2"/>
  <c r="G659" i="2"/>
  <c r="G658" i="2"/>
  <c r="G657" i="2"/>
  <c r="G656" i="2"/>
  <c r="G655" i="2"/>
  <c r="G654" i="2"/>
  <c r="G653" i="2"/>
  <c r="G651" i="2"/>
  <c r="G648" i="2"/>
  <c r="G647" i="2"/>
  <c r="G646" i="2"/>
  <c r="G645" i="2"/>
  <c r="G644" i="2"/>
  <c r="G643" i="2"/>
  <c r="G639" i="2"/>
  <c r="G638" i="2"/>
  <c r="G637" i="2"/>
  <c r="G634" i="2"/>
  <c r="G633" i="2"/>
  <c r="G632" i="2"/>
  <c r="G631" i="2"/>
  <c r="G630" i="2"/>
  <c r="G629" i="2"/>
  <c r="G625" i="2"/>
  <c r="G624" i="2"/>
  <c r="G623" i="2"/>
  <c r="G620" i="2"/>
  <c r="G619" i="2"/>
  <c r="G618" i="2"/>
  <c r="G617" i="2"/>
  <c r="G616" i="2"/>
  <c r="G615" i="2"/>
  <c r="G611" i="2"/>
  <c r="G610" i="2"/>
  <c r="G609" i="2"/>
  <c r="G606" i="2"/>
  <c r="G605" i="2"/>
  <c r="G604" i="2"/>
  <c r="G603" i="2"/>
  <c r="G602" i="2"/>
  <c r="G601" i="2"/>
  <c r="G599" i="2"/>
  <c r="G597" i="2"/>
  <c r="G596" i="2"/>
  <c r="G595" i="2"/>
  <c r="G592" i="2"/>
  <c r="G590" i="2"/>
  <c r="G580" i="2"/>
  <c r="G568" i="2"/>
  <c r="G571" i="2"/>
  <c r="H688" i="2"/>
  <c r="H687" i="2" s="1"/>
  <c r="H685" i="2"/>
  <c r="H676" i="2"/>
  <c r="H675" i="2" s="1"/>
  <c r="H673" i="2"/>
  <c r="H664" i="2"/>
  <c r="H663" i="2" s="1"/>
  <c r="H661" i="2"/>
  <c r="H651" i="2"/>
  <c r="H650" i="2" s="1"/>
  <c r="H648" i="2"/>
  <c r="H637" i="2"/>
  <c r="H636" i="2" s="1"/>
  <c r="H634" i="2"/>
  <c r="H623" i="2"/>
  <c r="H622" i="2" s="1"/>
  <c r="H620" i="2"/>
  <c r="H609" i="2"/>
  <c r="H606" i="2"/>
  <c r="H592" i="2"/>
  <c r="H593" i="2" s="1"/>
  <c r="H591" i="2"/>
  <c r="H567" i="2" s="1"/>
  <c r="H590" i="2"/>
  <c r="H580" i="2"/>
  <c r="H568" i="2"/>
  <c r="H569" i="2" s="1"/>
  <c r="M1353" i="2" l="1"/>
  <c r="M1388" i="2" s="1"/>
  <c r="G565" i="2"/>
  <c r="G561" i="2"/>
  <c r="G563" i="2"/>
  <c r="G564" i="2"/>
  <c r="G554" i="2"/>
  <c r="H621" i="2"/>
  <c r="H635" i="2"/>
  <c r="H649" i="2"/>
  <c r="H662" i="2"/>
  <c r="H674" i="2"/>
  <c r="H686" i="2"/>
  <c r="G566" i="2"/>
  <c r="G594" i="2"/>
  <c r="G593" i="2" s="1"/>
  <c r="G559" i="2"/>
  <c r="G567" i="2"/>
  <c r="H582" i="2"/>
  <c r="H581" i="2" s="1"/>
  <c r="H566" i="2"/>
  <c r="H608" i="2"/>
  <c r="H607" i="2" s="1"/>
  <c r="H552" i="2"/>
  <c r="G552" i="2"/>
  <c r="G675" i="2"/>
  <c r="G674" i="2" s="1"/>
  <c r="G608" i="2"/>
  <c r="G607" i="2" s="1"/>
  <c r="G636" i="2"/>
  <c r="G635" i="2" s="1"/>
  <c r="G687" i="2"/>
  <c r="G686" i="2" s="1"/>
  <c r="G622" i="2"/>
  <c r="G621" i="2" s="1"/>
  <c r="G650" i="2"/>
  <c r="G649" i="2" s="1"/>
  <c r="G663" i="2"/>
  <c r="G662" i="2" s="1"/>
  <c r="G582" i="2"/>
  <c r="G581" i="2" s="1"/>
  <c r="H551" i="2" l="1"/>
  <c r="G551" i="2"/>
  <c r="D928" i="2"/>
  <c r="E928" i="2"/>
  <c r="F928" i="2"/>
  <c r="C928" i="2"/>
  <c r="D927" i="2"/>
  <c r="E927" i="2"/>
  <c r="F927" i="2"/>
  <c r="C927" i="2"/>
  <c r="D926" i="2"/>
  <c r="E926" i="2"/>
  <c r="F926" i="2"/>
  <c r="C926" i="2"/>
  <c r="G1389" i="2" l="1"/>
  <c r="AD1361" i="2"/>
  <c r="K1287" i="2"/>
  <c r="G1287" i="2" s="1"/>
  <c r="K1285" i="2" l="1"/>
  <c r="K1284" i="2" s="1"/>
  <c r="K1273" i="2"/>
  <c r="K1418" i="2" s="1"/>
  <c r="G905" i="2"/>
  <c r="K1359" i="2" l="1"/>
  <c r="K1352" i="2" s="1"/>
  <c r="K1309" i="2"/>
  <c r="K1341" i="2" s="1"/>
  <c r="K1413" i="2" s="1"/>
  <c r="K1271" i="2"/>
  <c r="J373" i="2"/>
  <c r="K1353" i="2" l="1"/>
  <c r="K1388" i="2" s="1"/>
  <c r="K1340" i="2"/>
  <c r="K1412" i="2" s="1"/>
  <c r="J370" i="2"/>
  <c r="J369" i="2" s="1"/>
  <c r="J319" i="2"/>
  <c r="J1365" i="2" s="1"/>
  <c r="J1352" i="2" s="1"/>
  <c r="H368" i="2"/>
  <c r="J304" i="2" l="1"/>
  <c r="J749" i="2"/>
  <c r="J834" i="2" s="1"/>
  <c r="J1385" i="2" s="1"/>
  <c r="G371" i="2"/>
  <c r="J1348" i="2" l="1"/>
  <c r="J1423" i="2"/>
  <c r="G1286" i="2"/>
  <c r="G1272" i="2" s="1"/>
  <c r="G1288" i="2"/>
  <c r="G1274" i="2" s="1"/>
  <c r="G1273" i="2"/>
  <c r="H1216" i="2" l="1"/>
  <c r="H1202" i="2"/>
  <c r="H1195" i="2"/>
  <c r="G1195" i="2"/>
  <c r="H1188" i="2"/>
  <c r="H1181" i="2"/>
  <c r="H1153" i="2"/>
  <c r="H1138" i="2" s="1"/>
  <c r="H1149" i="2"/>
  <c r="H1142" i="2"/>
  <c r="H1118" i="2"/>
  <c r="H1087" i="2" s="1"/>
  <c r="H1080" i="2"/>
  <c r="H1062" i="2"/>
  <c r="H1033" i="2"/>
  <c r="G1033" i="2"/>
  <c r="H1026" i="2"/>
  <c r="H1019" i="2"/>
  <c r="H982" i="2"/>
  <c r="H973" i="2"/>
  <c r="G973" i="2"/>
  <c r="H942" i="2"/>
  <c r="H939" i="2"/>
  <c r="H932" i="2"/>
  <c r="H916" i="2"/>
  <c r="H909" i="2"/>
  <c r="H902" i="2"/>
  <c r="H881" i="2"/>
  <c r="H874" i="2" s="1"/>
  <c r="G881" i="2"/>
  <c r="G874" i="2" s="1"/>
  <c r="H851" i="2"/>
  <c r="H806" i="2"/>
  <c r="H799" i="2"/>
  <c r="H792" i="2"/>
  <c r="H785" i="2"/>
  <c r="H778" i="2"/>
  <c r="H474" i="2"/>
  <c r="H466" i="2" s="1"/>
  <c r="G474" i="2"/>
  <c r="G466" i="2" s="1"/>
  <c r="H1052" i="2" l="1"/>
  <c r="H923" i="2"/>
  <c r="H927" i="2"/>
  <c r="H960" i="2"/>
  <c r="H450" i="2"/>
  <c r="G450" i="2"/>
  <c r="H443" i="2"/>
  <c r="G443" i="2"/>
  <c r="H415" i="2"/>
  <c r="G415" i="2"/>
  <c r="H224" i="2"/>
  <c r="H214" i="2" s="1"/>
  <c r="G224" i="2"/>
  <c r="H165" i="2"/>
  <c r="H166" i="2"/>
  <c r="H167" i="2"/>
  <c r="H168" i="2"/>
  <c r="H169" i="2"/>
  <c r="H170" i="2"/>
  <c r="H171" i="2"/>
  <c r="H162" i="2"/>
  <c r="G162" i="2"/>
  <c r="H124" i="2"/>
  <c r="H125" i="2"/>
  <c r="H126" i="2"/>
  <c r="H127" i="2"/>
  <c r="H128" i="2"/>
  <c r="H121" i="2"/>
  <c r="G116" i="2"/>
  <c r="G117" i="2"/>
  <c r="H117" i="2"/>
  <c r="H113" i="2"/>
  <c r="G113" i="2"/>
  <c r="G105" i="2" s="1"/>
  <c r="H80" i="2"/>
  <c r="G80" i="2"/>
  <c r="H67" i="2"/>
  <c r="G67" i="2"/>
  <c r="H24" i="2"/>
  <c r="H14" i="2" s="1"/>
  <c r="H152" i="2"/>
  <c r="G152" i="2"/>
  <c r="H160" i="2"/>
  <c r="H156" i="2"/>
  <c r="H157" i="2"/>
  <c r="H158" i="2"/>
  <c r="I115" i="2"/>
  <c r="H105" i="2" l="1"/>
  <c r="H142" i="2"/>
  <c r="G48" i="2"/>
  <c r="H147" i="2"/>
  <c r="H150" i="2"/>
  <c r="H148" i="2"/>
  <c r="H146" i="2"/>
  <c r="H164" i="2"/>
  <c r="H163" i="2" s="1"/>
  <c r="H123" i="2"/>
  <c r="H122" i="2" s="1"/>
  <c r="H48" i="2"/>
  <c r="H68" i="2"/>
  <c r="H109" i="2"/>
  <c r="G142" i="2"/>
  <c r="N26" i="2"/>
  <c r="L26" i="2"/>
  <c r="J26" i="2"/>
  <c r="P1392" i="2"/>
  <c r="N1392" i="2"/>
  <c r="L1392" i="2"/>
  <c r="J1391" i="2"/>
  <c r="J1392" i="2"/>
  <c r="H174" i="2" l="1"/>
  <c r="L1391" i="2"/>
  <c r="P1391" i="2"/>
  <c r="N1391" i="2"/>
  <c r="P44" i="2"/>
  <c r="J43" i="2"/>
  <c r="N43" i="2"/>
  <c r="L43" i="2"/>
  <c r="L832" i="2" s="1"/>
  <c r="L1383" i="2" s="1"/>
  <c r="P43" i="2"/>
  <c r="P832" i="2" s="1"/>
  <c r="P1383" i="2" s="1"/>
  <c r="J44" i="2"/>
  <c r="J833" i="2" s="1"/>
  <c r="J1384" i="2" s="1"/>
  <c r="P1346" i="2" l="1"/>
  <c r="P1421" i="2"/>
  <c r="J1347" i="2"/>
  <c r="J1422" i="2"/>
  <c r="L1346" i="2"/>
  <c r="L1421" i="2"/>
  <c r="J832" i="2"/>
  <c r="J1383" i="2" s="1"/>
  <c r="P833" i="2"/>
  <c r="P1384" i="2" s="1"/>
  <c r="N832" i="2"/>
  <c r="N1383" i="2" s="1"/>
  <c r="P373" i="2"/>
  <c r="L373" i="2"/>
  <c r="N373" i="2"/>
  <c r="G372" i="2"/>
  <c r="P1347" i="2" l="1"/>
  <c r="P1422" i="2"/>
  <c r="N1346" i="2"/>
  <c r="N1421" i="2"/>
  <c r="J1346" i="2"/>
  <c r="J1421" i="2"/>
  <c r="N370" i="2"/>
  <c r="N369" i="2" s="1"/>
  <c r="N319" i="2"/>
  <c r="N1365" i="2" s="1"/>
  <c r="N1352" i="2" s="1"/>
  <c r="L370" i="2"/>
  <c r="L369" i="2" s="1"/>
  <c r="L319" i="2"/>
  <c r="L1365" i="2" s="1"/>
  <c r="L1352" i="2" s="1"/>
  <c r="P370" i="2"/>
  <c r="P369" i="2" s="1"/>
  <c r="P319" i="2"/>
  <c r="P1365" i="2" s="1"/>
  <c r="P1352" i="2" s="1"/>
  <c r="G373" i="2"/>
  <c r="G1096" i="2"/>
  <c r="O1024" i="2"/>
  <c r="O1021" i="2" l="1"/>
  <c r="O1020" i="2" s="1"/>
  <c r="O1017" i="2"/>
  <c r="O1365" i="2" s="1"/>
  <c r="O1352" i="2" s="1"/>
  <c r="P304" i="2"/>
  <c r="P749" i="2"/>
  <c r="P834" i="2" s="1"/>
  <c r="P1385" i="2" s="1"/>
  <c r="L304" i="2"/>
  <c r="L749" i="2"/>
  <c r="L834" i="2" s="1"/>
  <c r="L1385" i="2" s="1"/>
  <c r="N304" i="2"/>
  <c r="N749" i="2"/>
  <c r="N834" i="2" s="1"/>
  <c r="N1385" i="2" s="1"/>
  <c r="G977" i="2"/>
  <c r="G964" i="2" s="1"/>
  <c r="G978" i="2"/>
  <c r="G965" i="2" s="1"/>
  <c r="G979" i="2"/>
  <c r="G980" i="2"/>
  <c r="G981" i="2"/>
  <c r="G976" i="2"/>
  <c r="G963" i="2" s="1"/>
  <c r="G985" i="2"/>
  <c r="G966" i="2" s="1"/>
  <c r="G1022" i="2"/>
  <c r="G1029" i="2"/>
  <c r="G1036" i="2"/>
  <c r="G1015" i="2" s="1"/>
  <c r="G1065" i="2"/>
  <c r="G1066" i="2"/>
  <c r="G1067" i="2"/>
  <c r="G1077" i="2"/>
  <c r="G1078" i="2"/>
  <c r="G1079" i="2"/>
  <c r="G1074" i="2"/>
  <c r="G1075" i="2"/>
  <c r="G1076" i="2"/>
  <c r="G1083" i="2"/>
  <c r="G1058" i="2" s="1"/>
  <c r="G1099" i="2"/>
  <c r="G1100" i="2"/>
  <c r="G1107" i="2"/>
  <c r="G1114" i="2"/>
  <c r="G1124" i="2"/>
  <c r="G1145" i="2"/>
  <c r="G1152" i="2"/>
  <c r="G1153" i="2"/>
  <c r="G1184" i="2"/>
  <c r="G1191" i="2"/>
  <c r="G1198" i="2"/>
  <c r="G1205" i="2"/>
  <c r="G1219" i="2"/>
  <c r="G1303" i="2"/>
  <c r="G1325" i="2"/>
  <c r="G400" i="2"/>
  <c r="G935" i="2"/>
  <c r="G926" i="2" s="1"/>
  <c r="K26" i="2"/>
  <c r="M26" i="2"/>
  <c r="O26" i="2"/>
  <c r="G1278" i="2" l="1"/>
  <c r="G1317" i="2"/>
  <c r="O1049" i="2"/>
  <c r="O1230" i="2" s="1"/>
  <c r="O1408" i="2"/>
  <c r="N1348" i="2"/>
  <c r="N1423" i="2"/>
  <c r="L1348" i="2"/>
  <c r="L1423" i="2"/>
  <c r="P1348" i="2"/>
  <c r="P1423" i="2"/>
  <c r="G1167" i="2"/>
  <c r="G1091" i="2"/>
  <c r="G1056" i="2"/>
  <c r="G1073" i="2"/>
  <c r="G1057" i="2"/>
  <c r="G1055" i="2"/>
  <c r="G975" i="2"/>
  <c r="G1216" i="2"/>
  <c r="G1202" i="2"/>
  <c r="G1188" i="2"/>
  <c r="G1181" i="2"/>
  <c r="G1149" i="2"/>
  <c r="G1118" i="2"/>
  <c r="G1111" i="2"/>
  <c r="G1104" i="2"/>
  <c r="G1080" i="2"/>
  <c r="G1071" i="2"/>
  <c r="G1062" i="2"/>
  <c r="G1026" i="2"/>
  <c r="G1019" i="2"/>
  <c r="G982" i="2"/>
  <c r="G960" i="2" s="1"/>
  <c r="G939" i="2"/>
  <c r="G932" i="2"/>
  <c r="G916" i="2"/>
  <c r="G909" i="2"/>
  <c r="G806" i="2"/>
  <c r="G799" i="2"/>
  <c r="G792" i="2"/>
  <c r="G785" i="2"/>
  <c r="O1404" i="2" l="1"/>
  <c r="O1423" i="2" s="1"/>
  <c r="O1348" i="2"/>
  <c r="O1227" i="2"/>
  <c r="O1401" i="2" s="1"/>
  <c r="G1336" i="2"/>
  <c r="G1052" i="2"/>
  <c r="G923" i="2"/>
  <c r="G1087" i="2"/>
  <c r="I1392" i="2" l="1"/>
  <c r="K1392" i="2"/>
  <c r="M1392" i="2"/>
  <c r="O1392" i="2"/>
  <c r="Q1391" i="2" l="1"/>
  <c r="M1391" i="2"/>
  <c r="O1391" i="2"/>
  <c r="K1391" i="2"/>
  <c r="I1391" i="2"/>
  <c r="M43" i="2"/>
  <c r="M832" i="2" s="1"/>
  <c r="M1383" i="2" s="1"/>
  <c r="I43" i="2"/>
  <c r="O43" i="2"/>
  <c r="O832" i="2" s="1"/>
  <c r="O1383" i="2" s="1"/>
  <c r="K43" i="2"/>
  <c r="K832" i="2" s="1"/>
  <c r="K1383" i="2" s="1"/>
  <c r="I44" i="2"/>
  <c r="I833" i="2" s="1"/>
  <c r="I1384" i="2" s="1"/>
  <c r="K1346" i="2" l="1"/>
  <c r="K1421" i="2"/>
  <c r="O1346" i="2"/>
  <c r="O1421" i="2"/>
  <c r="M1346" i="2"/>
  <c r="M1421" i="2"/>
  <c r="I832" i="2"/>
  <c r="I1383" i="2" s="1"/>
  <c r="Q1383" i="2"/>
  <c r="Q1421" i="2" s="1"/>
  <c r="D469" i="2"/>
  <c r="E469" i="2"/>
  <c r="F469" i="2"/>
  <c r="C469" i="2"/>
  <c r="G469" i="2"/>
  <c r="G1206" i="2" l="1"/>
  <c r="G1192" i="2"/>
  <c r="G1185" i="2"/>
  <c r="G1186" i="2"/>
  <c r="G1154" i="2"/>
  <c r="E109" i="2" l="1"/>
  <c r="D109" i="2"/>
  <c r="C109" i="2"/>
  <c r="H1328" i="2"/>
  <c r="G1328" i="2"/>
  <c r="H1327" i="2"/>
  <c r="G1327" i="2"/>
  <c r="H1326" i="2"/>
  <c r="G1326" i="2"/>
  <c r="H1325" i="2"/>
  <c r="H1317" i="2" s="1"/>
  <c r="H1308" i="2"/>
  <c r="G1308" i="2"/>
  <c r="H1307" i="2"/>
  <c r="G1307" i="2"/>
  <c r="H1306" i="2"/>
  <c r="G1306" i="2"/>
  <c r="H1303" i="2"/>
  <c r="H1299" i="2"/>
  <c r="G1299" i="2"/>
  <c r="H1298" i="2"/>
  <c r="G1298" i="2"/>
  <c r="H1297" i="2"/>
  <c r="G1297" i="2"/>
  <c r="H1296" i="2"/>
  <c r="H1292" i="2"/>
  <c r="G1292" i="2"/>
  <c r="H1291" i="2"/>
  <c r="G1291" i="2"/>
  <c r="H1290" i="2"/>
  <c r="G1290" i="2"/>
  <c r="H1289" i="2"/>
  <c r="H1275" i="2" s="1"/>
  <c r="G1289" i="2"/>
  <c r="G1275" i="2" s="1"/>
  <c r="G1418" i="2" s="1"/>
  <c r="H1288" i="2"/>
  <c r="H1274" i="2" s="1"/>
  <c r="H1287" i="2"/>
  <c r="H1273" i="2" s="1"/>
  <c r="H1286" i="2"/>
  <c r="F1278" i="2"/>
  <c r="E1278" i="2"/>
  <c r="D1278" i="2"/>
  <c r="C1278" i="2"/>
  <c r="F1276" i="2"/>
  <c r="E1276" i="2"/>
  <c r="D1276" i="2"/>
  <c r="C1276" i="2"/>
  <c r="F1275" i="2"/>
  <c r="E1275" i="2"/>
  <c r="D1275" i="2"/>
  <c r="C1275" i="2"/>
  <c r="F1274" i="2"/>
  <c r="E1274" i="2"/>
  <c r="D1274" i="2"/>
  <c r="C1274" i="2"/>
  <c r="F1273" i="2"/>
  <c r="E1273" i="2"/>
  <c r="D1273" i="2"/>
  <c r="C1273" i="2"/>
  <c r="F1272" i="2"/>
  <c r="E1272" i="2"/>
  <c r="D1272" i="2"/>
  <c r="C1272" i="2"/>
  <c r="H1249" i="2"/>
  <c r="H1242" i="2" s="1"/>
  <c r="H1267" i="2" s="1"/>
  <c r="H1248" i="2"/>
  <c r="H1241" i="2" s="1"/>
  <c r="H1266" i="2" s="1"/>
  <c r="H1247" i="2"/>
  <c r="H1240" i="2" s="1"/>
  <c r="H1265" i="2" s="1"/>
  <c r="H1246" i="2"/>
  <c r="AC1238" i="2"/>
  <c r="AC1237" i="2" s="1"/>
  <c r="AB1238" i="2"/>
  <c r="AB1237" i="2" s="1"/>
  <c r="Q1238" i="2"/>
  <c r="Q1237" i="2" s="1"/>
  <c r="P1238" i="2"/>
  <c r="P1237" i="2" s="1"/>
  <c r="O1238" i="2"/>
  <c r="O1237" i="2" s="1"/>
  <c r="N1238" i="2"/>
  <c r="N1237" i="2" s="1"/>
  <c r="M1238" i="2"/>
  <c r="M1237" i="2" s="1"/>
  <c r="L1238" i="2"/>
  <c r="L1237" i="2" s="1"/>
  <c r="K1238" i="2"/>
  <c r="K1237" i="2" s="1"/>
  <c r="J1238" i="2"/>
  <c r="J1237" i="2" s="1"/>
  <c r="H1222" i="2"/>
  <c r="G1222" i="2"/>
  <c r="H1221" i="2"/>
  <c r="G1221" i="2"/>
  <c r="H1220" i="2"/>
  <c r="G1220" i="2"/>
  <c r="H1219" i="2"/>
  <c r="H1208" i="2"/>
  <c r="G1208" i="2"/>
  <c r="H1207" i="2"/>
  <c r="G1207" i="2"/>
  <c r="H1206" i="2"/>
  <c r="H1205" i="2"/>
  <c r="H1201" i="2"/>
  <c r="G1201" i="2"/>
  <c r="H1200" i="2"/>
  <c r="G1200" i="2"/>
  <c r="H1199" i="2"/>
  <c r="G1199" i="2"/>
  <c r="H1198" i="2"/>
  <c r="H1194" i="2"/>
  <c r="G1194" i="2"/>
  <c r="H1193" i="2"/>
  <c r="G1193" i="2"/>
  <c r="H1192" i="2"/>
  <c r="H1191" i="2"/>
  <c r="H1187" i="2"/>
  <c r="G1187" i="2"/>
  <c r="H1186" i="2"/>
  <c r="H1185" i="2"/>
  <c r="H1184" i="2"/>
  <c r="G1180" i="2"/>
  <c r="G1179" i="2"/>
  <c r="G1178" i="2"/>
  <c r="G1177" i="2"/>
  <c r="G1169" i="2" s="1"/>
  <c r="H1168" i="2"/>
  <c r="G1176" i="2"/>
  <c r="G1168" i="2" s="1"/>
  <c r="F1169" i="2"/>
  <c r="E1169" i="2"/>
  <c r="D1169" i="2"/>
  <c r="C1169" i="2"/>
  <c r="AC1166" i="2"/>
  <c r="AB1166" i="2"/>
  <c r="AA1166" i="2"/>
  <c r="Q1166" i="2"/>
  <c r="P1166" i="2"/>
  <c r="O1166" i="2"/>
  <c r="N1166" i="2"/>
  <c r="M1166" i="2"/>
  <c r="L1166" i="2"/>
  <c r="K1166" i="2"/>
  <c r="J1166" i="2"/>
  <c r="I1166" i="2"/>
  <c r="F1167" i="2"/>
  <c r="E1167" i="2"/>
  <c r="D1167" i="2"/>
  <c r="C1167" i="2"/>
  <c r="H1156" i="2"/>
  <c r="G1156" i="2"/>
  <c r="H1155" i="2"/>
  <c r="G1155" i="2"/>
  <c r="H1154" i="2"/>
  <c r="H1152" i="2"/>
  <c r="H1148" i="2"/>
  <c r="G1148" i="2"/>
  <c r="H1147" i="2"/>
  <c r="G1147" i="2"/>
  <c r="H1146" i="2"/>
  <c r="G1146" i="2"/>
  <c r="G1139" i="2" s="1"/>
  <c r="H1145" i="2"/>
  <c r="G1138" i="2"/>
  <c r="E1138" i="2"/>
  <c r="D1138" i="2"/>
  <c r="C1138" i="2"/>
  <c r="G1137" i="2"/>
  <c r="F1137" i="2"/>
  <c r="E1137" i="2"/>
  <c r="D1137" i="2"/>
  <c r="C1137" i="2"/>
  <c r="G1136" i="2"/>
  <c r="F1136" i="2"/>
  <c r="E1136" i="2"/>
  <c r="D1136" i="2"/>
  <c r="C1136" i="2"/>
  <c r="H1127" i="2"/>
  <c r="G1127" i="2"/>
  <c r="H1126" i="2"/>
  <c r="G1126" i="2"/>
  <c r="H1125" i="2"/>
  <c r="G1125" i="2"/>
  <c r="H1124" i="2"/>
  <c r="H1123" i="2"/>
  <c r="G1123" i="2"/>
  <c r="H1122" i="2"/>
  <c r="G1122" i="2"/>
  <c r="H1121" i="2"/>
  <c r="G1121" i="2"/>
  <c r="H1117" i="2"/>
  <c r="G1117" i="2"/>
  <c r="H1116" i="2"/>
  <c r="G1116" i="2"/>
  <c r="H1115" i="2"/>
  <c r="G1115" i="2"/>
  <c r="H1114" i="2"/>
  <c r="H1110" i="2"/>
  <c r="G1110" i="2"/>
  <c r="H1109" i="2"/>
  <c r="G1109" i="2"/>
  <c r="H1108" i="2"/>
  <c r="G1108" i="2"/>
  <c r="H1107" i="2"/>
  <c r="H1103" i="2"/>
  <c r="G1103" i="2"/>
  <c r="H1102" i="2"/>
  <c r="G1102" i="2"/>
  <c r="H1101" i="2"/>
  <c r="G1101" i="2"/>
  <c r="H1100" i="2"/>
  <c r="H1099" i="2"/>
  <c r="G1092" i="2"/>
  <c r="F1092" i="2"/>
  <c r="E1092" i="2"/>
  <c r="D1092" i="2"/>
  <c r="C1092" i="2"/>
  <c r="F1091" i="2"/>
  <c r="E1091" i="2"/>
  <c r="D1091" i="2"/>
  <c r="C1091" i="2"/>
  <c r="F1090" i="2"/>
  <c r="E1090" i="2"/>
  <c r="D1090" i="2"/>
  <c r="C1090" i="2"/>
  <c r="H1086" i="2"/>
  <c r="G1086" i="2"/>
  <c r="H1085" i="2"/>
  <c r="G1085" i="2"/>
  <c r="G1060" i="2" s="1"/>
  <c r="H1084" i="2"/>
  <c r="G1084" i="2"/>
  <c r="G1059" i="2" s="1"/>
  <c r="H1083" i="2"/>
  <c r="H1079" i="2"/>
  <c r="H1078" i="2"/>
  <c r="H1077" i="2"/>
  <c r="H1076" i="2"/>
  <c r="H1075" i="2"/>
  <c r="H1074" i="2"/>
  <c r="G1072" i="2"/>
  <c r="H1070" i="2"/>
  <c r="G1070" i="2"/>
  <c r="H1069" i="2"/>
  <c r="H1068" i="2"/>
  <c r="H1067" i="2"/>
  <c r="H1057" i="2" s="1"/>
  <c r="H1066" i="2"/>
  <c r="H1056" i="2" s="1"/>
  <c r="H1065" i="2"/>
  <c r="F1058" i="2"/>
  <c r="E1058" i="2"/>
  <c r="D1058" i="2"/>
  <c r="C1058" i="2"/>
  <c r="F1057" i="2"/>
  <c r="E1057" i="2"/>
  <c r="D1057" i="2"/>
  <c r="C1057" i="2"/>
  <c r="F1056" i="2"/>
  <c r="E1056" i="2"/>
  <c r="D1056" i="2"/>
  <c r="C1056" i="2"/>
  <c r="F1055" i="2"/>
  <c r="E1055" i="2"/>
  <c r="D1055" i="2"/>
  <c r="C1055" i="2"/>
  <c r="H1046" i="2"/>
  <c r="G1046" i="2"/>
  <c r="H1045" i="2"/>
  <c r="G1045" i="2"/>
  <c r="H1044" i="2"/>
  <c r="G1044" i="2"/>
  <c r="H1039" i="2"/>
  <c r="G1039" i="2"/>
  <c r="H1038" i="2"/>
  <c r="G1038" i="2"/>
  <c r="H1037" i="2"/>
  <c r="G1037" i="2"/>
  <c r="H1036" i="2"/>
  <c r="H1032" i="2"/>
  <c r="G1032" i="2"/>
  <c r="H1031" i="2"/>
  <c r="G1031" i="2"/>
  <c r="H1030" i="2"/>
  <c r="G1030" i="2"/>
  <c r="H1029" i="2"/>
  <c r="H1025" i="2"/>
  <c r="G1025" i="2"/>
  <c r="H1024" i="2"/>
  <c r="G1024" i="2"/>
  <c r="H1023" i="2"/>
  <c r="G1023" i="2"/>
  <c r="H1022" i="2"/>
  <c r="F1015" i="2"/>
  <c r="E1015" i="2"/>
  <c r="D1015" i="2"/>
  <c r="C1015" i="2"/>
  <c r="F1014" i="2"/>
  <c r="E1014" i="2"/>
  <c r="D1014" i="2"/>
  <c r="C1014" i="2"/>
  <c r="AC1012" i="2"/>
  <c r="AB1012" i="2"/>
  <c r="AA1012" i="2"/>
  <c r="Q1012" i="2"/>
  <c r="P1012" i="2"/>
  <c r="O1012" i="2"/>
  <c r="N1012" i="2"/>
  <c r="M1012" i="2"/>
  <c r="L1012" i="2"/>
  <c r="K1012" i="2"/>
  <c r="J1012" i="2"/>
  <c r="I1012" i="2"/>
  <c r="G1013" i="2"/>
  <c r="F1013" i="2"/>
  <c r="E1013" i="2"/>
  <c r="D1013" i="2"/>
  <c r="C1013" i="2"/>
  <c r="H988" i="2"/>
  <c r="G988" i="2"/>
  <c r="G972" i="2" s="1"/>
  <c r="H987" i="2"/>
  <c r="G987" i="2"/>
  <c r="G971" i="2" s="1"/>
  <c r="H986" i="2"/>
  <c r="G986" i="2"/>
  <c r="G970" i="2" s="1"/>
  <c r="H985" i="2"/>
  <c r="H981" i="2"/>
  <c r="H980" i="2"/>
  <c r="H979" i="2"/>
  <c r="H978" i="2"/>
  <c r="H965" i="2" s="1"/>
  <c r="H977" i="2"/>
  <c r="H964" i="2" s="1"/>
  <c r="H976" i="2"/>
  <c r="AB962" i="2"/>
  <c r="AA962" i="2"/>
  <c r="Q962" i="2"/>
  <c r="P962" i="2"/>
  <c r="O962" i="2"/>
  <c r="N962" i="2"/>
  <c r="M962" i="2"/>
  <c r="L962" i="2"/>
  <c r="K962" i="2"/>
  <c r="J962" i="2"/>
  <c r="I962" i="2"/>
  <c r="F963" i="2"/>
  <c r="E963" i="2"/>
  <c r="D963" i="2"/>
  <c r="C963" i="2"/>
  <c r="H946" i="2"/>
  <c r="G946" i="2"/>
  <c r="H945" i="2"/>
  <c r="G945" i="2"/>
  <c r="H944" i="2"/>
  <c r="G944" i="2"/>
  <c r="H943" i="2"/>
  <c r="G943" i="2"/>
  <c r="G928" i="2" s="1"/>
  <c r="G942" i="2"/>
  <c r="G927" i="2" s="1"/>
  <c r="H938" i="2"/>
  <c r="G938" i="2"/>
  <c r="H937" i="2"/>
  <c r="G937" i="2"/>
  <c r="H936" i="2"/>
  <c r="G936" i="2"/>
  <c r="H935" i="2"/>
  <c r="H922" i="2"/>
  <c r="G922" i="2"/>
  <c r="H921" i="2"/>
  <c r="G921" i="2"/>
  <c r="H920" i="2"/>
  <c r="G920" i="2"/>
  <c r="H919" i="2"/>
  <c r="H911" i="2"/>
  <c r="H910" i="2" s="1"/>
  <c r="H908" i="2"/>
  <c r="H901" i="2" s="1"/>
  <c r="G908" i="2"/>
  <c r="G901" i="2" s="1"/>
  <c r="H907" i="2"/>
  <c r="H900" i="2" s="1"/>
  <c r="G907" i="2"/>
  <c r="G900" i="2" s="1"/>
  <c r="H906" i="2"/>
  <c r="H899" i="2" s="1"/>
  <c r="G906" i="2"/>
  <c r="G899" i="2" s="1"/>
  <c r="H905" i="2"/>
  <c r="F898" i="2"/>
  <c r="E898" i="2"/>
  <c r="D898" i="2"/>
  <c r="C898" i="2"/>
  <c r="F897" i="2"/>
  <c r="E897" i="2"/>
  <c r="D897" i="2"/>
  <c r="C897" i="2"/>
  <c r="G896" i="2"/>
  <c r="F896" i="2"/>
  <c r="D896" i="2"/>
  <c r="C896" i="2"/>
  <c r="H887" i="2"/>
  <c r="H880" i="2" s="1"/>
  <c r="G887" i="2"/>
  <c r="G880" i="2" s="1"/>
  <c r="H886" i="2"/>
  <c r="H879" i="2" s="1"/>
  <c r="G886" i="2"/>
  <c r="G879" i="2" s="1"/>
  <c r="H885" i="2"/>
  <c r="H878" i="2" s="1"/>
  <c r="G885" i="2"/>
  <c r="G878" i="2" s="1"/>
  <c r="H884" i="2"/>
  <c r="G884" i="2"/>
  <c r="G877" i="2" s="1"/>
  <c r="H873" i="2"/>
  <c r="G873" i="2"/>
  <c r="H872" i="2"/>
  <c r="G872" i="2"/>
  <c r="H871" i="2"/>
  <c r="G871" i="2"/>
  <c r="H870" i="2"/>
  <c r="H847" i="2" s="1"/>
  <c r="G870" i="2"/>
  <c r="G847" i="2" s="1"/>
  <c r="H869" i="2"/>
  <c r="G869" i="2"/>
  <c r="H865" i="2"/>
  <c r="G865" i="2"/>
  <c r="H864" i="2"/>
  <c r="G864" i="2"/>
  <c r="H863" i="2"/>
  <c r="G863" i="2"/>
  <c r="H861" i="2"/>
  <c r="G861" i="2"/>
  <c r="G844" i="2" s="1"/>
  <c r="H857" i="2"/>
  <c r="G857" i="2"/>
  <c r="H856" i="2"/>
  <c r="G856" i="2"/>
  <c r="H855" i="2"/>
  <c r="G855" i="2"/>
  <c r="H854" i="2"/>
  <c r="G854" i="2"/>
  <c r="G843" i="2" s="1"/>
  <c r="AD1358" i="2" s="1"/>
  <c r="Q852" i="2"/>
  <c r="F847" i="2"/>
  <c r="E847" i="2"/>
  <c r="D847" i="2"/>
  <c r="C847" i="2"/>
  <c r="F846" i="2"/>
  <c r="E846" i="2"/>
  <c r="D846" i="2"/>
  <c r="C846" i="2"/>
  <c r="F844" i="2"/>
  <c r="E844" i="2"/>
  <c r="D844" i="2"/>
  <c r="C844" i="2"/>
  <c r="F843" i="2"/>
  <c r="E843" i="2"/>
  <c r="D843" i="2"/>
  <c r="C843" i="2"/>
  <c r="H826" i="2"/>
  <c r="H819" i="2" s="1"/>
  <c r="G826" i="2"/>
  <c r="G819" i="2" s="1"/>
  <c r="H825" i="2"/>
  <c r="H818" i="2" s="1"/>
  <c r="G825" i="2"/>
  <c r="G818" i="2" s="1"/>
  <c r="H824" i="2"/>
  <c r="H817" i="2" s="1"/>
  <c r="G824" i="2"/>
  <c r="G817" i="2" s="1"/>
  <c r="H823" i="2"/>
  <c r="G823" i="2"/>
  <c r="H812" i="2"/>
  <c r="G812" i="2"/>
  <c r="H811" i="2"/>
  <c r="G811" i="2"/>
  <c r="H810" i="2"/>
  <c r="G810" i="2"/>
  <c r="H809" i="2"/>
  <c r="G809" i="2"/>
  <c r="G774" i="2" s="1"/>
  <c r="H805" i="2"/>
  <c r="G805" i="2"/>
  <c r="H804" i="2"/>
  <c r="G804" i="2"/>
  <c r="H803" i="2"/>
  <c r="G803" i="2"/>
  <c r="H802" i="2"/>
  <c r="G802" i="2"/>
  <c r="G773" i="2" s="1"/>
  <c r="H798" i="2"/>
  <c r="G798" i="2"/>
  <c r="H797" i="2"/>
  <c r="G797" i="2"/>
  <c r="H796" i="2"/>
  <c r="G796" i="2"/>
  <c r="H795" i="2"/>
  <c r="G795" i="2"/>
  <c r="G772" i="2" s="1"/>
  <c r="H791" i="2"/>
  <c r="G791" i="2"/>
  <c r="H790" i="2"/>
  <c r="G790" i="2"/>
  <c r="H789" i="2"/>
  <c r="G789" i="2"/>
  <c r="H788" i="2"/>
  <c r="H784" i="2"/>
  <c r="G784" i="2"/>
  <c r="H783" i="2"/>
  <c r="G783" i="2"/>
  <c r="H782" i="2"/>
  <c r="G782" i="2"/>
  <c r="H781" i="2"/>
  <c r="H770" i="2" s="1"/>
  <c r="P780" i="2"/>
  <c r="P779" i="2" s="1"/>
  <c r="O780" i="2"/>
  <c r="O779" i="2" s="1"/>
  <c r="N780" i="2"/>
  <c r="N779" i="2" s="1"/>
  <c r="M780" i="2"/>
  <c r="L780" i="2"/>
  <c r="L779" i="2" s="1"/>
  <c r="K780" i="2"/>
  <c r="J780" i="2"/>
  <c r="J779" i="2" s="1"/>
  <c r="I780" i="2"/>
  <c r="E774" i="2"/>
  <c r="D774" i="2"/>
  <c r="C774" i="2"/>
  <c r="E773" i="2"/>
  <c r="D773" i="2"/>
  <c r="C773" i="2"/>
  <c r="E772" i="2"/>
  <c r="D772" i="2"/>
  <c r="C772" i="2"/>
  <c r="E771" i="2"/>
  <c r="D771" i="2"/>
  <c r="C771" i="2"/>
  <c r="F770" i="2"/>
  <c r="E770" i="2"/>
  <c r="D770" i="2"/>
  <c r="C770" i="2"/>
  <c r="AC767" i="2"/>
  <c r="H766" i="2"/>
  <c r="H759" i="2" s="1"/>
  <c r="G766" i="2"/>
  <c r="G759" i="2" s="1"/>
  <c r="H765" i="2"/>
  <c r="H758" i="2" s="1"/>
  <c r="G765" i="2"/>
  <c r="G758" i="2" s="1"/>
  <c r="H764" i="2"/>
  <c r="H757" i="2" s="1"/>
  <c r="G764" i="2"/>
  <c r="H763" i="2"/>
  <c r="AB761" i="2"/>
  <c r="AC761" i="2"/>
  <c r="AC753" i="2"/>
  <c r="AB753" i="2"/>
  <c r="H477" i="2"/>
  <c r="G477" i="2"/>
  <c r="G470" i="2" s="1"/>
  <c r="F470" i="2"/>
  <c r="E470" i="2"/>
  <c r="D470" i="2"/>
  <c r="C470" i="2"/>
  <c r="H456" i="2"/>
  <c r="G456" i="2"/>
  <c r="H455" i="2"/>
  <c r="G455" i="2"/>
  <c r="H454" i="2"/>
  <c r="G454" i="2"/>
  <c r="H453" i="2"/>
  <c r="G453" i="2"/>
  <c r="G436" i="2" s="1"/>
  <c r="H449" i="2"/>
  <c r="G449" i="2"/>
  <c r="G442" i="2" s="1"/>
  <c r="H448" i="2"/>
  <c r="H441" i="2" s="1"/>
  <c r="G448" i="2"/>
  <c r="H447" i="2"/>
  <c r="G447" i="2"/>
  <c r="H446" i="2"/>
  <c r="G446" i="2"/>
  <c r="F436" i="2"/>
  <c r="E436" i="2"/>
  <c r="D436" i="2"/>
  <c r="C436" i="2"/>
  <c r="F435" i="2"/>
  <c r="E435" i="2"/>
  <c r="D435" i="2"/>
  <c r="C435" i="2"/>
  <c r="H431" i="2"/>
  <c r="G431" i="2"/>
  <c r="H430" i="2"/>
  <c r="G430" i="2"/>
  <c r="H429" i="2"/>
  <c r="G429" i="2"/>
  <c r="H428" i="2"/>
  <c r="H411" i="2" s="1"/>
  <c r="G428" i="2"/>
  <c r="G411" i="2" s="1"/>
  <c r="H427" i="2"/>
  <c r="H410" i="2" s="1"/>
  <c r="G427" i="2"/>
  <c r="G410" i="2" s="1"/>
  <c r="H426" i="2"/>
  <c r="H409" i="2" s="1"/>
  <c r="G426" i="2"/>
  <c r="G409" i="2" s="1"/>
  <c r="H425" i="2"/>
  <c r="G425" i="2"/>
  <c r="G408" i="2" s="1"/>
  <c r="H421" i="2"/>
  <c r="G421" i="2"/>
  <c r="H420" i="2"/>
  <c r="G420" i="2"/>
  <c r="H419" i="2"/>
  <c r="G419" i="2"/>
  <c r="H418" i="2"/>
  <c r="G418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H403" i="2"/>
  <c r="G403" i="2"/>
  <c r="H402" i="2"/>
  <c r="G402" i="2"/>
  <c r="H401" i="2"/>
  <c r="G401" i="2"/>
  <c r="H400" i="2"/>
  <c r="G386" i="2"/>
  <c r="H396" i="2"/>
  <c r="H389" i="2" s="1"/>
  <c r="G396" i="2"/>
  <c r="H395" i="2"/>
  <c r="H388" i="2" s="1"/>
  <c r="G395" i="2"/>
  <c r="H394" i="2"/>
  <c r="H387" i="2" s="1"/>
  <c r="G394" i="2"/>
  <c r="H393" i="2"/>
  <c r="G393" i="2"/>
  <c r="F386" i="2"/>
  <c r="E386" i="2"/>
  <c r="D386" i="2"/>
  <c r="C386" i="2"/>
  <c r="F385" i="2"/>
  <c r="E385" i="2"/>
  <c r="D385" i="2"/>
  <c r="C385" i="2"/>
  <c r="G382" i="2"/>
  <c r="H374" i="2"/>
  <c r="H373" i="2"/>
  <c r="H372" i="2"/>
  <c r="H371" i="2"/>
  <c r="H367" i="2"/>
  <c r="G367" i="2"/>
  <c r="H366" i="2"/>
  <c r="G366" i="2"/>
  <c r="H365" i="2"/>
  <c r="G365" i="2"/>
  <c r="H364" i="2"/>
  <c r="G364" i="2"/>
  <c r="G315" i="2" s="1"/>
  <c r="H360" i="2"/>
  <c r="G360" i="2"/>
  <c r="H359" i="2"/>
  <c r="G359" i="2"/>
  <c r="H358" i="2"/>
  <c r="G358" i="2"/>
  <c r="H357" i="2"/>
  <c r="H314" i="2" s="1"/>
  <c r="G357" i="2"/>
  <c r="G314" i="2" s="1"/>
  <c r="H356" i="2"/>
  <c r="G356" i="2"/>
  <c r="H355" i="2"/>
  <c r="H312" i="2" s="1"/>
  <c r="G355" i="2"/>
  <c r="G312" i="2" s="1"/>
  <c r="H354" i="2"/>
  <c r="H311" i="2" s="1"/>
  <c r="G354" i="2"/>
  <c r="G311" i="2" s="1"/>
  <c r="H353" i="2"/>
  <c r="H310" i="2" s="1"/>
  <c r="G353" i="2"/>
  <c r="G310" i="2" s="1"/>
  <c r="H352" i="2"/>
  <c r="G352" i="2"/>
  <c r="H348" i="2"/>
  <c r="G348" i="2"/>
  <c r="H347" i="2"/>
  <c r="G347" i="2"/>
  <c r="H346" i="2"/>
  <c r="G346" i="2"/>
  <c r="H345" i="2"/>
  <c r="G345" i="2"/>
  <c r="G308" i="2" s="1"/>
  <c r="H341" i="2"/>
  <c r="G341" i="2"/>
  <c r="H340" i="2"/>
  <c r="G340" i="2"/>
  <c r="H339" i="2"/>
  <c r="G339" i="2"/>
  <c r="H338" i="2"/>
  <c r="H334" i="2"/>
  <c r="G334" i="2"/>
  <c r="H333" i="2"/>
  <c r="G333" i="2"/>
  <c r="H332" i="2"/>
  <c r="G332" i="2"/>
  <c r="H331" i="2"/>
  <c r="G331" i="2"/>
  <c r="H327" i="2"/>
  <c r="G327" i="2"/>
  <c r="H326" i="2"/>
  <c r="G326" i="2"/>
  <c r="H325" i="2"/>
  <c r="G325" i="2"/>
  <c r="H324" i="2"/>
  <c r="G324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H296" i="2"/>
  <c r="H289" i="2" s="1"/>
  <c r="G296" i="2"/>
  <c r="G289" i="2" s="1"/>
  <c r="H295" i="2"/>
  <c r="H288" i="2" s="1"/>
  <c r="G295" i="2"/>
  <c r="G288" i="2" s="1"/>
  <c r="H294" i="2"/>
  <c r="H287" i="2" s="1"/>
  <c r="G294" i="2"/>
  <c r="G287" i="2" s="1"/>
  <c r="H293" i="2"/>
  <c r="G293" i="2"/>
  <c r="G286" i="2" s="1"/>
  <c r="H282" i="2"/>
  <c r="H275" i="2" s="1"/>
  <c r="G282" i="2"/>
  <c r="G275" i="2" s="1"/>
  <c r="H281" i="2"/>
  <c r="H274" i="2" s="1"/>
  <c r="G281" i="2"/>
  <c r="G274" i="2" s="1"/>
  <c r="H280" i="2"/>
  <c r="H273" i="2" s="1"/>
  <c r="G280" i="2"/>
  <c r="G273" i="2" s="1"/>
  <c r="H279" i="2"/>
  <c r="G279" i="2"/>
  <c r="G272" i="2" s="1"/>
  <c r="H223" i="2"/>
  <c r="G223" i="2"/>
  <c r="H229" i="2"/>
  <c r="H222" i="2" s="1"/>
  <c r="G229" i="2"/>
  <c r="G222" i="2" s="1"/>
  <c r="H228" i="2"/>
  <c r="H221" i="2" s="1"/>
  <c r="G228" i="2"/>
  <c r="G221" i="2" s="1"/>
  <c r="H227" i="2"/>
  <c r="G227" i="2"/>
  <c r="G217" i="2" s="1"/>
  <c r="G214" i="2"/>
  <c r="G196" i="2"/>
  <c r="G198" i="2"/>
  <c r="G195" i="2"/>
  <c r="H191" i="2"/>
  <c r="H184" i="2" s="1"/>
  <c r="G191" i="2"/>
  <c r="G184" i="2" s="1"/>
  <c r="H190" i="2"/>
  <c r="H183" i="2" s="1"/>
  <c r="G190" i="2"/>
  <c r="G183" i="2" s="1"/>
  <c r="H189" i="2"/>
  <c r="H182" i="2" s="1"/>
  <c r="G189" i="2"/>
  <c r="G182" i="2" s="1"/>
  <c r="H188" i="2"/>
  <c r="G188" i="2"/>
  <c r="G181" i="2" s="1"/>
  <c r="G171" i="2"/>
  <c r="G170" i="2"/>
  <c r="G169" i="2"/>
  <c r="G168" i="2"/>
  <c r="G167" i="2"/>
  <c r="G166" i="2"/>
  <c r="G165" i="2"/>
  <c r="H161" i="2"/>
  <c r="H151" i="2" s="1"/>
  <c r="H175" i="2" s="1"/>
  <c r="G161" i="2"/>
  <c r="G160" i="2"/>
  <c r="H159" i="2"/>
  <c r="H149" i="2" s="1"/>
  <c r="H173" i="2" s="1"/>
  <c r="G159" i="2"/>
  <c r="G158" i="2"/>
  <c r="G157" i="2"/>
  <c r="G156" i="2"/>
  <c r="H155" i="2"/>
  <c r="G155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G128" i="2"/>
  <c r="G127" i="2"/>
  <c r="G126" i="2"/>
  <c r="G125" i="2"/>
  <c r="G109" i="2" s="1"/>
  <c r="G124" i="2"/>
  <c r="H120" i="2"/>
  <c r="H112" i="2" s="1"/>
  <c r="G120" i="2"/>
  <c r="H119" i="2"/>
  <c r="H111" i="2" s="1"/>
  <c r="G119" i="2"/>
  <c r="H118" i="2"/>
  <c r="H110" i="2" s="1"/>
  <c r="G118" i="2"/>
  <c r="H116" i="2"/>
  <c r="I114" i="2"/>
  <c r="F108" i="2"/>
  <c r="E108" i="2"/>
  <c r="D108" i="2"/>
  <c r="C108" i="2"/>
  <c r="H90" i="2"/>
  <c r="H66" i="2" s="1"/>
  <c r="G90" i="2"/>
  <c r="G66" i="2" s="1"/>
  <c r="H89" i="2"/>
  <c r="H64" i="2" s="1"/>
  <c r="G89" i="2"/>
  <c r="G64" i="2" s="1"/>
  <c r="H88" i="2"/>
  <c r="H61" i="2" s="1"/>
  <c r="G88" i="2"/>
  <c r="G61" i="2" s="1"/>
  <c r="H87" i="2"/>
  <c r="H60" i="2" s="1"/>
  <c r="G87" i="2"/>
  <c r="G60" i="2" s="1"/>
  <c r="H85" i="2"/>
  <c r="H58" i="2" s="1"/>
  <c r="G85" i="2"/>
  <c r="G58" i="2" s="1"/>
  <c r="H84" i="2"/>
  <c r="H57" i="2" s="1"/>
  <c r="G84" i="2"/>
  <c r="G57" i="2" s="1"/>
  <c r="H83" i="2"/>
  <c r="G83" i="2"/>
  <c r="G56" i="2" s="1"/>
  <c r="G72" i="2"/>
  <c r="G69" i="2" s="1"/>
  <c r="F61" i="2"/>
  <c r="E61" i="2"/>
  <c r="D61" i="2"/>
  <c r="C61" i="2"/>
  <c r="F60" i="2"/>
  <c r="E60" i="2"/>
  <c r="D60" i="2"/>
  <c r="C60" i="2"/>
  <c r="F58" i="2"/>
  <c r="E58" i="2"/>
  <c r="D58" i="2"/>
  <c r="C58" i="2"/>
  <c r="F57" i="2"/>
  <c r="E57" i="2"/>
  <c r="D57" i="2"/>
  <c r="C57" i="2"/>
  <c r="F56" i="2"/>
  <c r="E56" i="2"/>
  <c r="D56" i="2"/>
  <c r="C56" i="2"/>
  <c r="F53" i="2"/>
  <c r="E53" i="2"/>
  <c r="D53" i="2"/>
  <c r="C53" i="2"/>
  <c r="F51" i="2"/>
  <c r="E51" i="2"/>
  <c r="D51" i="2"/>
  <c r="C51" i="2"/>
  <c r="H33" i="2"/>
  <c r="H23" i="2" s="1"/>
  <c r="G33" i="2"/>
  <c r="G23" i="2" s="1"/>
  <c r="H32" i="2"/>
  <c r="H30" i="2"/>
  <c r="H1378" i="2" s="1"/>
  <c r="AD1378" i="2"/>
  <c r="H29" i="2"/>
  <c r="H19" i="2" s="1"/>
  <c r="G29" i="2"/>
  <c r="G19" i="2" s="1"/>
  <c r="H27" i="2"/>
  <c r="G27" i="2"/>
  <c r="G17" i="2" s="1"/>
  <c r="P26" i="2"/>
  <c r="P25" i="2" s="1"/>
  <c r="I26" i="2"/>
  <c r="P16" i="2"/>
  <c r="P15" i="2" s="1"/>
  <c r="N16" i="2"/>
  <c r="N15" i="2" s="1"/>
  <c r="L16" i="2"/>
  <c r="L15" i="2" s="1"/>
  <c r="G441" i="2" l="1"/>
  <c r="H198" i="2"/>
  <c r="H138" i="2"/>
  <c r="G197" i="2"/>
  <c r="G1393" i="2"/>
  <c r="AD1393" i="2" s="1"/>
  <c r="AD1373" i="2"/>
  <c r="H442" i="2"/>
  <c r="H22" i="2"/>
  <c r="H1373" i="2" s="1"/>
  <c r="H1393" i="2" s="1"/>
  <c r="H1380" i="2"/>
  <c r="H17" i="2"/>
  <c r="H1371" i="2" s="1"/>
  <c r="H1377" i="2"/>
  <c r="G199" i="2"/>
  <c r="H140" i="2"/>
  <c r="H313" i="2"/>
  <c r="H1356" i="2" s="1"/>
  <c r="G313" i="2"/>
  <c r="AD1356" i="2" s="1"/>
  <c r="G1309" i="2"/>
  <c r="H20" i="2"/>
  <c r="G1302" i="2"/>
  <c r="G1301" i="2" s="1"/>
  <c r="H1319" i="2"/>
  <c r="H1337" i="2" s="1"/>
  <c r="H1320" i="2"/>
  <c r="H1338" i="2" s="1"/>
  <c r="H1321" i="2"/>
  <c r="H1339" i="2" s="1"/>
  <c r="G1320" i="2"/>
  <c r="G1338" i="2" s="1"/>
  <c r="G1319" i="2"/>
  <c r="G1321" i="2"/>
  <c r="G1339" i="2" s="1"/>
  <c r="H197" i="2"/>
  <c r="H298" i="2" s="1"/>
  <c r="H1139" i="2"/>
  <c r="H1141" i="2"/>
  <c r="H1113" i="2"/>
  <c r="H1112" i="2" s="1"/>
  <c r="H413" i="2"/>
  <c r="H849" i="2"/>
  <c r="H890" i="2" s="1"/>
  <c r="G1140" i="2"/>
  <c r="H1197" i="2"/>
  <c r="H1196" i="2" s="1"/>
  <c r="H1060" i="2"/>
  <c r="G180" i="2"/>
  <c r="G179" i="2" s="1"/>
  <c r="G1042" i="2"/>
  <c r="G1041" i="2" s="1"/>
  <c r="H1218" i="2"/>
  <c r="H1217" i="2" s="1"/>
  <c r="H1140" i="2"/>
  <c r="H412" i="2"/>
  <c r="H414" i="2"/>
  <c r="H848" i="2"/>
  <c r="H889" i="2" s="1"/>
  <c r="H850" i="2"/>
  <c r="H891" i="2" s="1"/>
  <c r="G1141" i="2"/>
  <c r="G1151" i="2"/>
  <c r="G1150" i="2" s="1"/>
  <c r="G848" i="2"/>
  <c r="G889" i="2" s="1"/>
  <c r="H971" i="2"/>
  <c r="H1042" i="2"/>
  <c r="H1041" i="2" s="1"/>
  <c r="AD1368" i="2"/>
  <c r="G1411" i="2"/>
  <c r="AD1411" i="2" s="1"/>
  <c r="H1171" i="2"/>
  <c r="H1172" i="2"/>
  <c r="H1170" i="2"/>
  <c r="H1280" i="2"/>
  <c r="H1281" i="2"/>
  <c r="H1311" i="2" s="1"/>
  <c r="H1282" i="2"/>
  <c r="H1312" i="2" s="1"/>
  <c r="G947" i="2"/>
  <c r="H929" i="2"/>
  <c r="H948" i="2" s="1"/>
  <c r="H930" i="2"/>
  <c r="H949" i="2" s="1"/>
  <c r="H931" i="2"/>
  <c r="H950" i="2" s="1"/>
  <c r="H1016" i="2"/>
  <c r="H1017" i="2"/>
  <c r="H1018" i="2"/>
  <c r="H1059" i="2"/>
  <c r="H1091" i="2"/>
  <c r="H1093" i="2"/>
  <c r="H1094" i="2"/>
  <c r="H1095" i="2"/>
  <c r="H1120" i="2"/>
  <c r="H1119" i="2" s="1"/>
  <c r="G1223" i="2"/>
  <c r="G1170" i="2"/>
  <c r="G1224" i="2" s="1"/>
  <c r="G1171" i="2"/>
  <c r="G1280" i="2"/>
  <c r="G1310" i="2" s="1"/>
  <c r="G1281" i="2"/>
  <c r="G1311" i="2" s="1"/>
  <c r="G1282" i="2"/>
  <c r="G1312" i="2" s="1"/>
  <c r="H139" i="2"/>
  <c r="G1172" i="2"/>
  <c r="H1204" i="2"/>
  <c r="H1203" i="2" s="1"/>
  <c r="H1336" i="2"/>
  <c r="H1324" i="2"/>
  <c r="H1323" i="2" s="1"/>
  <c r="H199" i="2"/>
  <c r="H300" i="2" s="1"/>
  <c r="G776" i="2"/>
  <c r="G777" i="2"/>
  <c r="H1239" i="2"/>
  <c r="H1264" i="2" s="1"/>
  <c r="H1245" i="2"/>
  <c r="H1244" i="2" s="1"/>
  <c r="H1276" i="2"/>
  <c r="H1295" i="2"/>
  <c r="H1294" i="2" s="1"/>
  <c r="H1285" i="2"/>
  <c r="H1284" i="2" s="1"/>
  <c r="H1272" i="2"/>
  <c r="H1302" i="2"/>
  <c r="H1301" i="2" s="1"/>
  <c r="H1278" i="2"/>
  <c r="H1190" i="2"/>
  <c r="H1189" i="2" s="1"/>
  <c r="H1167" i="2"/>
  <c r="H1183" i="2"/>
  <c r="H1182" i="2" s="1"/>
  <c r="G1094" i="2"/>
  <c r="G1130" i="2" s="1"/>
  <c r="G1095" i="2"/>
  <c r="H1169" i="2"/>
  <c r="H775" i="2"/>
  <c r="H828" i="2" s="1"/>
  <c r="H970" i="2"/>
  <c r="H972" i="2"/>
  <c r="H1090" i="2"/>
  <c r="H1098" i="2"/>
  <c r="H1097" i="2" s="1"/>
  <c r="G1093" i="2"/>
  <c r="G1129" i="2" s="1"/>
  <c r="G1098" i="2"/>
  <c r="G1097" i="2" s="1"/>
  <c r="H1092" i="2"/>
  <c r="H1106" i="2"/>
  <c r="H1105" i="2" s="1"/>
  <c r="G1090" i="2"/>
  <c r="G1128" i="2" s="1"/>
  <c r="G1120" i="2"/>
  <c r="G1119" i="2" s="1"/>
  <c r="H1151" i="2"/>
  <c r="H1150" i="2" s="1"/>
  <c r="H1137" i="2"/>
  <c r="H1136" i="2"/>
  <c r="H1144" i="2"/>
  <c r="H1143" i="2" s="1"/>
  <c r="G1016" i="2"/>
  <c r="G1048" i="2" s="1"/>
  <c r="G1017" i="2"/>
  <c r="G1049" i="2" s="1"/>
  <c r="G1018" i="2"/>
  <c r="G1050" i="2" s="1"/>
  <c r="H1014" i="2"/>
  <c r="H1028" i="2"/>
  <c r="H1027" i="2" s="1"/>
  <c r="H1064" i="2"/>
  <c r="H1063" i="2" s="1"/>
  <c r="H1055" i="2"/>
  <c r="H1061" i="2"/>
  <c r="H1073" i="2"/>
  <c r="H1072" i="2" s="1"/>
  <c r="H1082" i="2"/>
  <c r="H1081" i="2" s="1"/>
  <c r="H1058" i="2"/>
  <c r="H1013" i="2"/>
  <c r="H1021" i="2"/>
  <c r="H1020" i="2" s="1"/>
  <c r="H1015" i="2"/>
  <c r="H1035" i="2"/>
  <c r="H1034" i="2" s="1"/>
  <c r="G1061" i="2"/>
  <c r="G1054" i="2" s="1"/>
  <c r="G1053" i="2" s="1"/>
  <c r="G1064" i="2"/>
  <c r="G1063" i="2" s="1"/>
  <c r="H963" i="2"/>
  <c r="H975" i="2"/>
  <c r="H974" i="2" s="1"/>
  <c r="H966" i="2"/>
  <c r="H984" i="2"/>
  <c r="H983" i="2" s="1"/>
  <c r="H898" i="2"/>
  <c r="H918" i="2"/>
  <c r="H917" i="2" s="1"/>
  <c r="H928" i="2"/>
  <c r="H941" i="2"/>
  <c r="H940" i="2" s="1"/>
  <c r="H934" i="2"/>
  <c r="H933" i="2" s="1"/>
  <c r="H926" i="2"/>
  <c r="H756" i="2"/>
  <c r="H762" i="2"/>
  <c r="G780" i="2"/>
  <c r="G775" i="2"/>
  <c r="H771" i="2"/>
  <c r="H787" i="2"/>
  <c r="H786" i="2" s="1"/>
  <c r="H794" i="2"/>
  <c r="H793" i="2" s="1"/>
  <c r="H772" i="2"/>
  <c r="H801" i="2"/>
  <c r="H800" i="2" s="1"/>
  <c r="H773" i="2"/>
  <c r="H808" i="2"/>
  <c r="H807" i="2" s="1"/>
  <c r="H774" i="2"/>
  <c r="H853" i="2"/>
  <c r="H852" i="2" s="1"/>
  <c r="H843" i="2"/>
  <c r="H844" i="2"/>
  <c r="H860" i="2"/>
  <c r="H859" i="2" s="1"/>
  <c r="H868" i="2"/>
  <c r="H867" i="2" s="1"/>
  <c r="H846" i="2"/>
  <c r="H883" i="2"/>
  <c r="H882" i="2" s="1"/>
  <c r="H877" i="2"/>
  <c r="H876" i="2" s="1"/>
  <c r="H875" i="2" s="1"/>
  <c r="H904" i="2"/>
  <c r="H903" i="2" s="1"/>
  <c r="H896" i="2"/>
  <c r="H470" i="2"/>
  <c r="H476" i="2"/>
  <c r="H475" i="2" s="1"/>
  <c r="G757" i="2"/>
  <c r="G755" i="2" s="1"/>
  <c r="G762" i="2"/>
  <c r="H776" i="2"/>
  <c r="H829" i="2" s="1"/>
  <c r="H777" i="2"/>
  <c r="H830" i="2" s="1"/>
  <c r="H822" i="2"/>
  <c r="H821" i="2" s="1"/>
  <c r="H816" i="2"/>
  <c r="H815" i="2" s="1"/>
  <c r="H814" i="2" s="1"/>
  <c r="H445" i="2"/>
  <c r="H444" i="2" s="1"/>
  <c r="H435" i="2"/>
  <c r="H436" i="2"/>
  <c r="H452" i="2"/>
  <c r="H451" i="2" s="1"/>
  <c r="H318" i="2"/>
  <c r="H319" i="2"/>
  <c r="H320" i="2"/>
  <c r="H187" i="2"/>
  <c r="H186" i="2" s="1"/>
  <c r="H181" i="2"/>
  <c r="H180" i="2" s="1"/>
  <c r="H179" i="2" s="1"/>
  <c r="H195" i="2"/>
  <c r="H196" i="2"/>
  <c r="G297" i="2"/>
  <c r="G298" i="2"/>
  <c r="G299" i="2"/>
  <c r="G305" i="2"/>
  <c r="G323" i="2"/>
  <c r="G322" i="2" s="1"/>
  <c r="H307" i="2"/>
  <c r="H337" i="2"/>
  <c r="H336" i="2" s="1"/>
  <c r="H344" i="2"/>
  <c r="H343" i="2" s="1"/>
  <c r="H308" i="2"/>
  <c r="H351" i="2"/>
  <c r="H350" i="2" s="1"/>
  <c r="H309" i="2"/>
  <c r="H363" i="2"/>
  <c r="H362" i="2" s="1"/>
  <c r="H315" i="2"/>
  <c r="H154" i="2"/>
  <c r="H153" i="2" s="1"/>
  <c r="H145" i="2"/>
  <c r="H226" i="2"/>
  <c r="H225" i="2" s="1"/>
  <c r="H217" i="2"/>
  <c r="H216" i="2" s="1"/>
  <c r="H215" i="2" s="1"/>
  <c r="H278" i="2"/>
  <c r="H277" i="2" s="1"/>
  <c r="H272" i="2"/>
  <c r="H271" i="2" s="1"/>
  <c r="H270" i="2" s="1"/>
  <c r="H286" i="2"/>
  <c r="H292" i="2"/>
  <c r="H291" i="2" s="1"/>
  <c r="H299" i="2"/>
  <c r="H323" i="2"/>
  <c r="H322" i="2" s="1"/>
  <c r="H305" i="2"/>
  <c r="H306" i="2"/>
  <c r="H330" i="2"/>
  <c r="H329" i="2" s="1"/>
  <c r="G309" i="2"/>
  <c r="G351" i="2"/>
  <c r="G350" i="2" s="1"/>
  <c r="H370" i="2"/>
  <c r="H369" i="2" s="1"/>
  <c r="H316" i="2"/>
  <c r="H392" i="2"/>
  <c r="H391" i="2" s="1"/>
  <c r="H385" i="2"/>
  <c r="H399" i="2"/>
  <c r="H398" i="2" s="1"/>
  <c r="H386" i="2"/>
  <c r="H417" i="2"/>
  <c r="H416" i="2" s="1"/>
  <c r="H407" i="2"/>
  <c r="H424" i="2"/>
  <c r="H423" i="2" s="1"/>
  <c r="H408" i="2"/>
  <c r="H82" i="2"/>
  <c r="H81" i="2" s="1"/>
  <c r="H56" i="2"/>
  <c r="G43" i="2"/>
  <c r="AD1377" i="2"/>
  <c r="G53" i="2"/>
  <c r="G51" i="2"/>
  <c r="AD1360" i="2"/>
  <c r="G929" i="2"/>
  <c r="G930" i="2"/>
  <c r="G931" i="2"/>
  <c r="G319" i="2"/>
  <c r="J106" i="2"/>
  <c r="G1218" i="2"/>
  <c r="G1217" i="2" s="1"/>
  <c r="J46" i="2"/>
  <c r="J835" i="2" s="1"/>
  <c r="J16" i="2"/>
  <c r="J15" i="2" s="1"/>
  <c r="G318" i="2"/>
  <c r="G320" i="2"/>
  <c r="G1324" i="2"/>
  <c r="G1323" i="2" s="1"/>
  <c r="G1035" i="2"/>
  <c r="G1034" i="2" s="1"/>
  <c r="G962" i="2"/>
  <c r="G961" i="2" s="1"/>
  <c r="G1021" i="2"/>
  <c r="G1020" i="2" s="1"/>
  <c r="G868" i="2"/>
  <c r="G867" i="2" s="1"/>
  <c r="G801" i="2"/>
  <c r="G800" i="2" s="1"/>
  <c r="G1082" i="2"/>
  <c r="G1081" i="2" s="1"/>
  <c r="G1144" i="2"/>
  <c r="G974" i="2"/>
  <c r="G984" i="2"/>
  <c r="G983" i="2" s="1"/>
  <c r="G330" i="2"/>
  <c r="G329" i="2" s="1"/>
  <c r="G1014" i="2"/>
  <c r="G1047" i="2" s="1"/>
  <c r="G1028" i="2"/>
  <c r="G1027" i="2" s="1"/>
  <c r="G846" i="2"/>
  <c r="G888" i="2" s="1"/>
  <c r="H108" i="2"/>
  <c r="H107" i="2" s="1"/>
  <c r="G849" i="2"/>
  <c r="G890" i="2" s="1"/>
  <c r="K468" i="2"/>
  <c r="K467" i="2" s="1"/>
  <c r="O468" i="2"/>
  <c r="O467" i="2" s="1"/>
  <c r="AB468" i="2"/>
  <c r="AB467" i="2" s="1"/>
  <c r="G110" i="2"/>
  <c r="G138" i="2" s="1"/>
  <c r="G112" i="2"/>
  <c r="G140" i="2" s="1"/>
  <c r="I434" i="2"/>
  <c r="G941" i="2"/>
  <c r="G940" i="2" s="1"/>
  <c r="M46" i="2"/>
  <c r="M835" i="2" s="1"/>
  <c r="M1386" i="2" s="1"/>
  <c r="M16" i="2"/>
  <c r="M15" i="2" s="1"/>
  <c r="N46" i="2"/>
  <c r="N835" i="2" s="1"/>
  <c r="N1386" i="2" s="1"/>
  <c r="K46" i="2"/>
  <c r="K835" i="2" s="1"/>
  <c r="K1386" i="2" s="1"/>
  <c r="K16" i="2"/>
  <c r="K15" i="2" s="1"/>
  <c r="O46" i="2"/>
  <c r="O835" i="2" s="1"/>
  <c r="O1386" i="2" s="1"/>
  <c r="O16" i="2"/>
  <c r="O15" i="2" s="1"/>
  <c r="G108" i="2"/>
  <c r="G387" i="2"/>
  <c r="G417" i="2"/>
  <c r="G416" i="2" s="1"/>
  <c r="G822" i="2"/>
  <c r="G821" i="2" s="1"/>
  <c r="Q46" i="2"/>
  <c r="Q16" i="2"/>
  <c r="L46" i="2"/>
  <c r="L835" i="2" s="1"/>
  <c r="L1386" i="2" s="1"/>
  <c r="P46" i="2"/>
  <c r="P835" i="2" s="1"/>
  <c r="Q434" i="2"/>
  <c r="I468" i="2"/>
  <c r="I467" i="2" s="1"/>
  <c r="M468" i="2"/>
  <c r="M467" i="2" s="1"/>
  <c r="Q468" i="2"/>
  <c r="Q467" i="2" s="1"/>
  <c r="G904" i="2"/>
  <c r="G903" i="2" s="1"/>
  <c r="G911" i="2"/>
  <c r="G910" i="2" s="1"/>
  <c r="G934" i="2"/>
  <c r="G933" i="2" s="1"/>
  <c r="G1204" i="2"/>
  <c r="G1203" i="2" s="1"/>
  <c r="I46" i="2"/>
  <c r="I835" i="2" s="1"/>
  <c r="I1386" i="2" s="1"/>
  <c r="I16" i="2"/>
  <c r="I15" i="2" s="1"/>
  <c r="O106" i="2"/>
  <c r="N961" i="2"/>
  <c r="G1190" i="2"/>
  <c r="G1189" i="2" s="1"/>
  <c r="G1197" i="2"/>
  <c r="G1196" i="2" s="1"/>
  <c r="G1285" i="2"/>
  <c r="G1284" i="2" s="1"/>
  <c r="G338" i="2"/>
  <c r="G307" i="2" s="1"/>
  <c r="G388" i="2"/>
  <c r="J468" i="2"/>
  <c r="J467" i="2" s="1"/>
  <c r="N468" i="2"/>
  <c r="N467" i="2" s="1"/>
  <c r="AA468" i="2"/>
  <c r="AA467" i="2" s="1"/>
  <c r="G816" i="2"/>
  <c r="G815" i="2" s="1"/>
  <c r="G814" i="2" s="1"/>
  <c r="G850" i="2"/>
  <c r="G891" i="2" s="1"/>
  <c r="G145" i="2"/>
  <c r="G148" i="2"/>
  <c r="J434" i="2"/>
  <c r="N434" i="2"/>
  <c r="L468" i="2"/>
  <c r="L467" i="2" s="1"/>
  <c r="P468" i="2"/>
  <c r="P467" i="2" s="1"/>
  <c r="AC768" i="2"/>
  <c r="K106" i="2"/>
  <c r="G344" i="2"/>
  <c r="G343" i="2" s="1"/>
  <c r="G1175" i="2"/>
  <c r="G1174" i="2" s="1"/>
  <c r="G147" i="2"/>
  <c r="G412" i="2"/>
  <c r="G414" i="2"/>
  <c r="L434" i="2"/>
  <c r="G452" i="2"/>
  <c r="G451" i="2" s="1"/>
  <c r="G787" i="2"/>
  <c r="G786" i="2" s="1"/>
  <c r="M434" i="2"/>
  <c r="G285" i="2"/>
  <c r="G284" i="2" s="1"/>
  <c r="G292" i="2"/>
  <c r="G291" i="2" s="1"/>
  <c r="G111" i="2"/>
  <c r="G139" i="2" s="1"/>
  <c r="G149" i="2"/>
  <c r="G173" i="2" s="1"/>
  <c r="G370" i="2"/>
  <c r="G369" i="2" s="1"/>
  <c r="P434" i="2"/>
  <c r="G115" i="2"/>
  <c r="G114" i="2" s="1"/>
  <c r="G150" i="2"/>
  <c r="G146" i="2"/>
  <c r="G187" i="2"/>
  <c r="G186" i="2" s="1"/>
  <c r="G389" i="2"/>
  <c r="G399" i="2"/>
  <c r="G398" i="2" s="1"/>
  <c r="AC468" i="2"/>
  <c r="AC467" i="2" s="1"/>
  <c r="G82" i="2"/>
  <c r="G413" i="2"/>
  <c r="G445" i="2"/>
  <c r="G444" i="2" s="1"/>
  <c r="G476" i="2"/>
  <c r="G475" i="2" s="1"/>
  <c r="H26" i="2"/>
  <c r="H25" i="2" s="1"/>
  <c r="H46" i="2"/>
  <c r="G68" i="2"/>
  <c r="N106" i="2"/>
  <c r="G151" i="2"/>
  <c r="G175" i="2" s="1"/>
  <c r="G26" i="2"/>
  <c r="G46" i="2"/>
  <c r="G154" i="2"/>
  <c r="G153" i="2" s="1"/>
  <c r="G226" i="2"/>
  <c r="G225" i="2" s="1"/>
  <c r="G306" i="2"/>
  <c r="G316" i="2"/>
  <c r="AC483" i="2"/>
  <c r="G271" i="2"/>
  <c r="G270" i="2" s="1"/>
  <c r="G808" i="2"/>
  <c r="G807" i="2" s="1"/>
  <c r="G123" i="2"/>
  <c r="G122" i="2" s="1"/>
  <c r="K434" i="2"/>
  <c r="O434" i="2"/>
  <c r="H115" i="2"/>
  <c r="H114" i="2" s="1"/>
  <c r="G164" i="2"/>
  <c r="G163" i="2" s="1"/>
  <c r="G216" i="2"/>
  <c r="G215" i="2" s="1"/>
  <c r="G278" i="2"/>
  <c r="G277" i="2" s="1"/>
  <c r="G363" i="2"/>
  <c r="G362" i="2" s="1"/>
  <c r="G392" i="2"/>
  <c r="G391" i="2" s="1"/>
  <c r="G435" i="2"/>
  <c r="AB483" i="2"/>
  <c r="AB754" i="2"/>
  <c r="G794" i="2"/>
  <c r="G793" i="2" s="1"/>
  <c r="G876" i="2"/>
  <c r="G875" i="2" s="1"/>
  <c r="AB768" i="2"/>
  <c r="H780" i="2"/>
  <c r="H779" i="2" s="1"/>
  <c r="G853" i="2"/>
  <c r="G852" i="2" s="1"/>
  <c r="G918" i="2"/>
  <c r="G917" i="2" s="1"/>
  <c r="J961" i="2"/>
  <c r="G860" i="2"/>
  <c r="G859" i="2" s="1"/>
  <c r="G883" i="2"/>
  <c r="G882" i="2" s="1"/>
  <c r="I961" i="2"/>
  <c r="G1106" i="2"/>
  <c r="G1105" i="2" s="1"/>
  <c r="G1113" i="2"/>
  <c r="G1112" i="2" s="1"/>
  <c r="G1295" i="2"/>
  <c r="G1294" i="2" s="1"/>
  <c r="G1183" i="2"/>
  <c r="G1182" i="2" s="1"/>
  <c r="M44" i="2"/>
  <c r="M833" i="2" s="1"/>
  <c r="L106" i="2"/>
  <c r="P106" i="2"/>
  <c r="L44" i="2"/>
  <c r="L833" i="2" s="1"/>
  <c r="N44" i="2"/>
  <c r="N833" i="2" s="1"/>
  <c r="I106" i="2"/>
  <c r="M106" i="2"/>
  <c r="K44" i="2"/>
  <c r="K833" i="2" s="1"/>
  <c r="O44" i="2"/>
  <c r="O833" i="2" s="1"/>
  <c r="O1384" i="2" s="1"/>
  <c r="G385" i="2"/>
  <c r="G407" i="2"/>
  <c r="G424" i="2"/>
  <c r="G423" i="2" s="1"/>
  <c r="AC754" i="2"/>
  <c r="M961" i="2"/>
  <c r="K961" i="2"/>
  <c r="O961" i="2"/>
  <c r="L961" i="2"/>
  <c r="P961" i="2"/>
  <c r="G107" i="2" l="1"/>
  <c r="H1360" i="2"/>
  <c r="Q835" i="2"/>
  <c r="Q1386" i="2" s="1"/>
  <c r="Q1424" i="2" s="1"/>
  <c r="G194" i="2"/>
  <c r="H1418" i="2"/>
  <c r="H1357" i="2"/>
  <c r="AD1355" i="2"/>
  <c r="H1355" i="2"/>
  <c r="H1365" i="2"/>
  <c r="H1358" i="2"/>
  <c r="G1225" i="2"/>
  <c r="G1230" i="2" s="1"/>
  <c r="AD1404" i="2" s="1"/>
  <c r="H1368" i="2"/>
  <c r="H1359" i="2"/>
  <c r="H1354" i="2"/>
  <c r="H1372" i="2"/>
  <c r="H1392" i="2" s="1"/>
  <c r="G300" i="2"/>
  <c r="K1384" i="2"/>
  <c r="K1422" i="2" s="1"/>
  <c r="N1384" i="2"/>
  <c r="N1422" i="2" s="1"/>
  <c r="L1384" i="2"/>
  <c r="L1422" i="2" s="1"/>
  <c r="P1386" i="2"/>
  <c r="P1424" i="2" s="1"/>
  <c r="P1420" i="2" s="1"/>
  <c r="J1386" i="2"/>
  <c r="J1424" i="2" s="1"/>
  <c r="J1420" i="2" s="1"/>
  <c r="Q1384" i="2"/>
  <c r="Q1422" i="2" s="1"/>
  <c r="M1384" i="2"/>
  <c r="M1422" i="2" s="1"/>
  <c r="G1226" i="2"/>
  <c r="H1224" i="2"/>
  <c r="G304" i="2"/>
  <c r="G747" i="2"/>
  <c r="H1047" i="2"/>
  <c r="H888" i="2"/>
  <c r="G1316" i="2"/>
  <c r="G1315" i="2" s="1"/>
  <c r="H1343" i="2"/>
  <c r="H1415" i="2" s="1"/>
  <c r="H1225" i="2"/>
  <c r="H749" i="2"/>
  <c r="H953" i="2"/>
  <c r="H1396" i="2" s="1"/>
  <c r="H1344" i="2"/>
  <c r="H1416" i="2" s="1"/>
  <c r="H1310" i="2"/>
  <c r="H1342" i="2" s="1"/>
  <c r="H1414" i="2" s="1"/>
  <c r="H1309" i="2"/>
  <c r="H1341" i="2" s="1"/>
  <c r="H1413" i="2" s="1"/>
  <c r="G1337" i="2"/>
  <c r="H1316" i="2"/>
  <c r="H1315" i="2" s="1"/>
  <c r="G1135" i="2"/>
  <c r="H747" i="2"/>
  <c r="H955" i="2"/>
  <c r="H1398" i="2" s="1"/>
  <c r="H748" i="2"/>
  <c r="H1129" i="2"/>
  <c r="H1130" i="2"/>
  <c r="H954" i="2"/>
  <c r="H1397" i="2" s="1"/>
  <c r="H1226" i="2"/>
  <c r="H750" i="2"/>
  <c r="H835" i="2" s="1"/>
  <c r="H1386" i="2" s="1"/>
  <c r="H1048" i="2"/>
  <c r="H1411" i="2"/>
  <c r="H1049" i="2"/>
  <c r="AC1390" i="2"/>
  <c r="J1390" i="2"/>
  <c r="O1390" i="2"/>
  <c r="K1390" i="2"/>
  <c r="N1390" i="2"/>
  <c r="L1390" i="2"/>
  <c r="M1390" i="2"/>
  <c r="I1390" i="2"/>
  <c r="Q1390" i="2"/>
  <c r="P1390" i="2"/>
  <c r="H1408" i="2"/>
  <c r="G1408" i="2"/>
  <c r="AD1408" i="2" s="1"/>
  <c r="AD1365" i="2"/>
  <c r="AD1354" i="2"/>
  <c r="H1012" i="2"/>
  <c r="H45" i="2"/>
  <c r="H1131" i="2"/>
  <c r="G769" i="2"/>
  <c r="H1135" i="2"/>
  <c r="H962" i="2"/>
  <c r="H961" i="2" s="1"/>
  <c r="G174" i="2"/>
  <c r="G748" i="2"/>
  <c r="G1228" i="2"/>
  <c r="H1050" i="2"/>
  <c r="H1223" i="2"/>
  <c r="G1229" i="2"/>
  <c r="AD1403" i="2" s="1"/>
  <c r="O1347" i="2"/>
  <c r="O1422" i="2"/>
  <c r="N1349" i="2"/>
  <c r="N1424" i="2"/>
  <c r="H1391" i="2"/>
  <c r="H50" i="2"/>
  <c r="H49" i="2" s="1"/>
  <c r="H137" i="2"/>
  <c r="L1349" i="2"/>
  <c r="L1424" i="2"/>
  <c r="O1349" i="2"/>
  <c r="O1424" i="2"/>
  <c r="K1349" i="2"/>
  <c r="K1424" i="2"/>
  <c r="M1349" i="2"/>
  <c r="M1424" i="2"/>
  <c r="G137" i="2"/>
  <c r="P831" i="2"/>
  <c r="P1382" i="2" s="1"/>
  <c r="P1349" i="2"/>
  <c r="P1345" i="2" s="1"/>
  <c r="I831" i="2"/>
  <c r="I1382" i="2" s="1"/>
  <c r="J831" i="2"/>
  <c r="J1382" i="2" s="1"/>
  <c r="J1349" i="2"/>
  <c r="J1345" i="2" s="1"/>
  <c r="K831" i="2"/>
  <c r="K1382" i="2" s="1"/>
  <c r="K1347" i="2"/>
  <c r="M831" i="2"/>
  <c r="M1382" i="2" s="1"/>
  <c r="M1347" i="2"/>
  <c r="N831" i="2"/>
  <c r="N1382" i="2" s="1"/>
  <c r="N1347" i="2"/>
  <c r="L831" i="2"/>
  <c r="L1382" i="2" s="1"/>
  <c r="L1347" i="2"/>
  <c r="H1089" i="2"/>
  <c r="H1088" i="2" s="1"/>
  <c r="H1271" i="2"/>
  <c r="G1131" i="2"/>
  <c r="H1238" i="2"/>
  <c r="H1237" i="2" s="1"/>
  <c r="G1089" i="2"/>
  <c r="G1088" i="2" s="1"/>
  <c r="H1166" i="2"/>
  <c r="H1128" i="2"/>
  <c r="O831" i="2"/>
  <c r="O1382" i="2" s="1"/>
  <c r="G749" i="2"/>
  <c r="H1054" i="2"/>
  <c r="H1053" i="2" s="1"/>
  <c r="G1012" i="2"/>
  <c r="H925" i="2"/>
  <c r="H924" i="2" s="1"/>
  <c r="G925" i="2"/>
  <c r="G924" i="2" s="1"/>
  <c r="G750" i="2"/>
  <c r="H769" i="2"/>
  <c r="G842" i="2"/>
  <c r="G952" i="2"/>
  <c r="H895" i="2"/>
  <c r="H947" i="2"/>
  <c r="H755" i="2"/>
  <c r="H827" i="2"/>
  <c r="G483" i="2"/>
  <c r="G827" i="2"/>
  <c r="H483" i="2"/>
  <c r="H842" i="2"/>
  <c r="G172" i="2"/>
  <c r="H406" i="2"/>
  <c r="H384" i="2"/>
  <c r="H383" i="2" s="1"/>
  <c r="H304" i="2"/>
  <c r="H285" i="2"/>
  <c r="H284" i="2" s="1"/>
  <c r="H297" i="2"/>
  <c r="H44" i="2"/>
  <c r="H144" i="2"/>
  <c r="H143" i="2" s="1"/>
  <c r="H172" i="2"/>
  <c r="H194" i="2"/>
  <c r="G50" i="2"/>
  <c r="G49" i="2" s="1"/>
  <c r="H43" i="2"/>
  <c r="AD1372" i="2"/>
  <c r="G950" i="2"/>
  <c r="G828" i="2"/>
  <c r="G948" i="2"/>
  <c r="G434" i="2"/>
  <c r="G25" i="2"/>
  <c r="O25" i="2" s="1"/>
  <c r="AD1357" i="2"/>
  <c r="G949" i="2"/>
  <c r="G829" i="2"/>
  <c r="G779" i="2"/>
  <c r="G830" i="2"/>
  <c r="G570" i="2"/>
  <c r="G569" i="2" s="1"/>
  <c r="H16" i="2"/>
  <c r="H15" i="2" s="1"/>
  <c r="H106" i="2"/>
  <c r="G384" i="2"/>
  <c r="G383" i="2" s="1"/>
  <c r="G337" i="2"/>
  <c r="G336" i="2" s="1"/>
  <c r="H468" i="2"/>
  <c r="H467" i="2" s="1"/>
  <c r="G106" i="2"/>
  <c r="G1271" i="2"/>
  <c r="G468" i="2"/>
  <c r="G467" i="2" s="1"/>
  <c r="G44" i="2"/>
  <c r="G406" i="2"/>
  <c r="G16" i="2"/>
  <c r="G15" i="2" s="1"/>
  <c r="G1166" i="2"/>
  <c r="H434" i="2"/>
  <c r="G144" i="2"/>
  <c r="G143" i="2" s="1"/>
  <c r="G895" i="2"/>
  <c r="H1352" i="2" l="1"/>
  <c r="Q831" i="2"/>
  <c r="Q1382" i="2" s="1"/>
  <c r="Q1349" i="2"/>
  <c r="Q1345" i="2" s="1"/>
  <c r="G1392" i="2"/>
  <c r="AD1392" i="2" s="1"/>
  <c r="G1391" i="2"/>
  <c r="AD1391" i="2" s="1"/>
  <c r="AD1371" i="2"/>
  <c r="G1407" i="2"/>
  <c r="AD1407" i="2" s="1"/>
  <c r="AD1402" i="2"/>
  <c r="H1353" i="2"/>
  <c r="G1231" i="2"/>
  <c r="AD1405" i="2" s="1"/>
  <c r="Q1420" i="2"/>
  <c r="M1420" i="2"/>
  <c r="K1420" i="2"/>
  <c r="L1420" i="2"/>
  <c r="N1420" i="2"/>
  <c r="H834" i="2"/>
  <c r="H1385" i="2" s="1"/>
  <c r="G832" i="2"/>
  <c r="AD1383" i="2" s="1"/>
  <c r="H1230" i="2"/>
  <c r="H1404" i="2" s="1"/>
  <c r="H1229" i="2"/>
  <c r="H1403" i="2" s="1"/>
  <c r="L1345" i="2"/>
  <c r="M1345" i="2"/>
  <c r="H1390" i="2"/>
  <c r="G1390" i="2"/>
  <c r="AD1390" i="2" s="1"/>
  <c r="K1345" i="2"/>
  <c r="H1231" i="2"/>
  <c r="H1405" i="2" s="1"/>
  <c r="H1340" i="2"/>
  <c r="H1412" i="2" s="1"/>
  <c r="H952" i="2"/>
  <c r="N1345" i="2"/>
  <c r="O1420" i="2"/>
  <c r="O1345" i="2"/>
  <c r="H1228" i="2"/>
  <c r="H1402" i="2" s="1"/>
  <c r="H1407" i="2" s="1"/>
  <c r="H832" i="2"/>
  <c r="H1383" i="2" s="1"/>
  <c r="G955" i="2"/>
  <c r="AD1398" i="2" s="1"/>
  <c r="G953" i="2"/>
  <c r="AD1396" i="2" s="1"/>
  <c r="G954" i="2"/>
  <c r="AD1397" i="2" s="1"/>
  <c r="H833" i="2"/>
  <c r="H1384" i="2" s="1"/>
  <c r="G834" i="2"/>
  <c r="AD1385" i="2" s="1"/>
  <c r="G833" i="2"/>
  <c r="AD1384" i="2" s="1"/>
  <c r="G835" i="2"/>
  <c r="AD1386" i="2" s="1"/>
  <c r="G1400" i="2" l="1"/>
  <c r="AD1400" i="2" s="1"/>
  <c r="AD1395" i="2"/>
  <c r="G1227" i="2"/>
  <c r="AD1401" i="2" s="1"/>
  <c r="H951" i="2"/>
  <c r="H1394" i="2" s="1"/>
  <c r="H1395" i="2"/>
  <c r="H1400" i="2" s="1"/>
  <c r="H1423" i="2"/>
  <c r="H1348" i="2"/>
  <c r="H1349" i="2"/>
  <c r="G1388" i="2"/>
  <c r="H1424" i="2"/>
  <c r="H1347" i="2"/>
  <c r="H1422" i="2"/>
  <c r="H1346" i="2"/>
  <c r="H1227" i="2"/>
  <c r="H1401" i="2" s="1"/>
  <c r="H831" i="2"/>
  <c r="H1382" i="2" s="1"/>
  <c r="G951" i="2"/>
  <c r="AD1394" i="2" s="1"/>
  <c r="G831" i="2"/>
  <c r="AD1382" i="2" s="1"/>
  <c r="H1388" i="2" l="1"/>
  <c r="H1345" i="2"/>
  <c r="H1421" i="2"/>
  <c r="H1420" i="2" s="1"/>
  <c r="I1245" i="2"/>
  <c r="I1244" i="2" s="1"/>
  <c r="G1248" i="2"/>
  <c r="G1241" i="2" s="1"/>
  <c r="G1266" i="2" s="1"/>
  <c r="G1343" i="2" s="1"/>
  <c r="G1249" i="2"/>
  <c r="G1242" i="2" s="1"/>
  <c r="G1267" i="2" s="1"/>
  <c r="G1344" i="2" s="1"/>
  <c r="I1241" i="2"/>
  <c r="I1266" i="2" s="1"/>
  <c r="I1343" i="2" s="1"/>
  <c r="I1415" i="2" s="1"/>
  <c r="I1240" i="2"/>
  <c r="I1265" i="2" s="1"/>
  <c r="I1342" i="2" s="1"/>
  <c r="I1414" i="2" s="1"/>
  <c r="I1242" i="2"/>
  <c r="I1267" i="2" s="1"/>
  <c r="I1344" i="2" s="1"/>
  <c r="I1416" i="2" s="1"/>
  <c r="I1239" i="2"/>
  <c r="G1247" i="2"/>
  <c r="G1240" i="2" s="1"/>
  <c r="G1265" i="2" s="1"/>
  <c r="G1342" i="2" s="1"/>
  <c r="I1238" i="2" l="1"/>
  <c r="I1237" i="2" s="1"/>
  <c r="G1244" i="2"/>
  <c r="I1264" i="2"/>
  <c r="G1239" i="2"/>
  <c r="G1264" i="2" s="1"/>
  <c r="I1348" i="2"/>
  <c r="I1423" i="2"/>
  <c r="G1423" i="2"/>
  <c r="G1348" i="2"/>
  <c r="I1424" i="2"/>
  <c r="I1349" i="2"/>
  <c r="G1349" i="2"/>
  <c r="G1424" i="2"/>
  <c r="I1347" i="2"/>
  <c r="I1422" i="2"/>
  <c r="G1347" i="2"/>
  <c r="G1422" i="2"/>
  <c r="I1341" i="2" l="1"/>
  <c r="G1341" i="2"/>
  <c r="G1238" i="2"/>
  <c r="G1237" i="2" s="1"/>
  <c r="AA1244" i="2"/>
  <c r="AA1240" i="2"/>
  <c r="AA1265" i="2" s="1"/>
  <c r="AA1241" i="2"/>
  <c r="AA1266" i="2" s="1"/>
  <c r="AA1264" i="2"/>
  <c r="AA1242" i="2"/>
  <c r="AA1267" i="2" s="1"/>
  <c r="AA1344" i="2" s="1"/>
  <c r="AA1349" i="2" l="1"/>
  <c r="AA1416" i="2"/>
  <c r="AA1424" i="2" s="1"/>
  <c r="AA1343" i="2"/>
  <c r="AA1341" i="2"/>
  <c r="AA1342" i="2"/>
  <c r="I1346" i="2"/>
  <c r="I1345" i="2" s="1"/>
  <c r="I1413" i="2"/>
  <c r="I1421" i="2" s="1"/>
  <c r="I1420" i="2" s="1"/>
  <c r="G1340" i="2"/>
  <c r="G1346" i="2"/>
  <c r="G1345" i="2" s="1"/>
  <c r="I1340" i="2"/>
  <c r="I1412" i="2" s="1"/>
  <c r="AA1238" i="2"/>
  <c r="AA1237" i="2" s="1"/>
  <c r="AA1346" i="2" l="1"/>
  <c r="AA1413" i="2"/>
  <c r="AA1347" i="2"/>
  <c r="AA1414" i="2"/>
  <c r="AA1348" i="2"/>
  <c r="AA1415" i="2"/>
  <c r="AA1423" i="2" s="1"/>
  <c r="G1421" i="2"/>
  <c r="G1420" i="2" s="1"/>
  <c r="AD1424" i="2"/>
  <c r="AD1416" i="2"/>
  <c r="AA1340" i="2"/>
  <c r="AA1345" i="2" l="1"/>
  <c r="AA1412" i="2"/>
  <c r="AD1412" i="2" s="1"/>
  <c r="AA1389" i="2"/>
  <c r="AD1389" i="2" s="1"/>
  <c r="AA1419" i="2"/>
  <c r="AA1422" i="2"/>
  <c r="AD1422" i="2" s="1"/>
  <c r="AA1418" i="2"/>
  <c r="AA1421" i="2"/>
  <c r="AD1421" i="2" s="1"/>
  <c r="AD1423" i="2"/>
  <c r="AD1415" i="2"/>
  <c r="AD1414" i="2"/>
  <c r="AD1413" i="2"/>
  <c r="AA1420" i="2" l="1"/>
  <c r="AD1420" i="2" s="1"/>
  <c r="AA1388" i="2"/>
  <c r="AD1388" i="2" s="1"/>
  <c r="AD1418" i="2"/>
</calcChain>
</file>

<file path=xl/sharedStrings.xml><?xml version="1.0" encoding="utf-8"?>
<sst xmlns="http://schemas.openxmlformats.org/spreadsheetml/2006/main" count="2422" uniqueCount="630">
  <si>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</si>
  <si>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</si>
  <si>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</si>
  <si>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</si>
  <si>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</si>
  <si>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</si>
  <si>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</si>
  <si>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</si>
  <si>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</si>
  <si>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</si>
  <si>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</si>
  <si>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</si>
  <si>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</si>
  <si>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</si>
  <si>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</si>
  <si>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</si>
  <si>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 xml:space="preserve">Стоимость ед. изм.   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</si>
  <si>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</si>
  <si>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</si>
  <si>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3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</si>
  <si>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</si>
  <si>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</si>
  <si>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</si>
  <si>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</si>
  <si>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</si>
  <si>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</si>
  <si>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</si>
  <si>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</si>
  <si>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</si>
  <si>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</si>
  <si>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</si>
  <si>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</si>
  <si>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</si>
  <si>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</si>
  <si>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на решение задачи 3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</si>
  <si>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</si>
  <si>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</si>
  <si>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РзПр</t>
  </si>
  <si>
    <t>Факт за 1 квартал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</si>
  <si>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</si>
  <si>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</si>
  <si>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</si>
  <si>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</si>
  <si>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</si>
  <si>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</si>
  <si>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ГКУ НСО НИМРО</t>
  </si>
  <si>
    <t>ГАОУ ДПО НСО НИПКиПРО
Профессиональные образовательные организации педагогического профиля</t>
  </si>
  <si>
    <t>ВСЕГО</t>
  </si>
  <si>
    <t>136</t>
  </si>
  <si>
    <t>540</t>
  </si>
  <si>
    <t>131</t>
  </si>
  <si>
    <t>0801</t>
  </si>
  <si>
    <t>человек</t>
  </si>
  <si>
    <t>1003</t>
  </si>
  <si>
    <t>622</t>
  </si>
  <si>
    <t>612</t>
  </si>
  <si>
    <t>244</t>
  </si>
  <si>
    <t>521</t>
  </si>
  <si>
    <t>522</t>
  </si>
  <si>
    <t>414</t>
  </si>
  <si>
    <t>-</t>
  </si>
  <si>
    <t>План на 2020 год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</si>
  <si>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</si>
  <si>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</si>
  <si>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</si>
  <si>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</si>
  <si>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</si>
  <si>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</si>
  <si>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</si>
  <si>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</si>
  <si>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</si>
  <si>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</si>
  <si>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</si>
  <si>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</si>
  <si>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</si>
  <si>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</si>
  <si>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Минобрнауки Новосибирской области</t>
  </si>
  <si>
    <t>мероприятие</t>
  </si>
  <si>
    <t>Создание необходимых условий для повышения доступности услуг системы дополнительного образования детей и молодежи в Новосибирской области с ежегодным обеспечением эл. образовательными ресурсами не менее 150 человек</t>
  </si>
  <si>
    <t xml:space="preserve">Минобрнауки Новосибирской области </t>
  </si>
  <si>
    <t>Педагогические колледжи, подведомственные Минобрнауки Новосибирской области</t>
  </si>
  <si>
    <t xml:space="preserve">Минобрнауки Новосибирской области
</t>
  </si>
  <si>
    <t>2.1.1. Мероприятие «сопровождение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 областной методической службой (8 подразделений)»</t>
  </si>
  <si>
    <t>2.2.1. мероприятие «подготовка нормативной правовой базы деятельности региональных инновационных площадок»</t>
  </si>
  <si>
    <t>2.2.2. мероприятие «научно-методическое сопровождение деятельности региональных инновационных площадок»</t>
  </si>
  <si>
    <t>2.4.1.  Мероприятие «Проведение мониторинга информационной открытости образовательных организаций и органов управления образованием Новосибирской области на основе электронного ресурса поддержки размещения обязательной  информации»</t>
  </si>
  <si>
    <t>2.5.1. Мероприятие «Организация и проведение независимой оценки качества образования»</t>
  </si>
  <si>
    <t>3.1.1.  мероприятие «Предоставление на конкурсной основе государственной поддержки программ развития муниципальных организаций дополнительного образования  (субсидии)»</t>
  </si>
  <si>
    <t>3.3.1.  Мероприятие «предоставление на конкурсной основе субсидии общественным и образовательным организациям на реализацию мероприятий, направленных на формирование здорового образа жизни, духовно-нравственное воспитание и профориентацию обучающихся»</t>
  </si>
  <si>
    <t>6.2.3.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</si>
  <si>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</si>
  <si>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Мероприятие предполагается реализовывать, начиная с 2018 года </t>
  </si>
  <si>
    <t xml:space="preserve">ГКУ НСО НИМРО 
</t>
  </si>
  <si>
    <t>350</t>
  </si>
  <si>
    <t xml:space="preserve"> 1  квартал</t>
  </si>
  <si>
    <t xml:space="preserve">  2  квартал</t>
  </si>
  <si>
    <t>3  квартал</t>
  </si>
  <si>
    <t xml:space="preserve"> 4  квартал</t>
  </si>
  <si>
    <t>Значение показателя на 2016 год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</si>
  <si>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</si>
  <si>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</si>
  <si>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</si>
  <si>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</si>
  <si>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</si>
  <si>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система мониторинга (комплект)</t>
  </si>
  <si>
    <t>Сумма затрат, в том числе:</t>
  </si>
  <si>
    <t xml:space="preserve"> Минобрнауки Новосибирской области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</si>
  <si>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</si>
  <si>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</si>
  <si>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</si>
  <si>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</si>
  <si>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 xml:space="preserve">оборудование (комплект) </t>
  </si>
  <si>
    <t>количество обучающихся и воспитанников
(человек)</t>
  </si>
  <si>
    <t xml:space="preserve">конкурс 
(ед.) </t>
  </si>
  <si>
    <t xml:space="preserve">Мероприятие предполагается реализовывать, начиная с 2018 года. Порядок предоставления субсидий будет подготовлен в 2017 году.  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</si>
  <si>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</si>
  <si>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</si>
  <si>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</si>
  <si>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</si>
  <si>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</si>
  <si>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</si>
  <si>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</si>
  <si>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</si>
  <si>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Сумма затрат, 
в том числе: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</si>
  <si>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</si>
  <si>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</si>
  <si>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</si>
  <si>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>Стоимость единицы   (тыс. руб.)</t>
  </si>
  <si>
    <t xml:space="preserve">Стоимость единицы   (тыс. руб.)      </t>
  </si>
  <si>
    <t xml:space="preserve">Стоимость единицы (тыс.руб.)         </t>
  </si>
  <si>
    <t xml:space="preserve">Стоимость единицы (тыс.руб.)    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</si>
  <si>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</si>
  <si>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</si>
  <si>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</si>
  <si>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</si>
  <si>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</si>
  <si>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</si>
  <si>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</si>
  <si>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комплект (ед.)</t>
  </si>
  <si>
    <t xml:space="preserve">система видеонаблюдения (комплект) </t>
  </si>
  <si>
    <t>количество (шт.)</t>
  </si>
  <si>
    <t>количество нпа (шт.)</t>
  </si>
  <si>
    <t>услуга (шт.)</t>
  </si>
  <si>
    <t>мониторинг (ед.)</t>
  </si>
  <si>
    <t>учреждения (ед.)</t>
  </si>
  <si>
    <t>услуга (ед.)</t>
  </si>
  <si>
    <t>мероприятие (ед.)</t>
  </si>
  <si>
    <t>субсидия
(ед.)</t>
  </si>
  <si>
    <t>соревнование 
(ед.)</t>
  </si>
  <si>
    <t xml:space="preserve">мероприятие 
(ед.) </t>
  </si>
  <si>
    <t>Наименование показателя 
(ед. изм.)</t>
  </si>
  <si>
    <t>количество педагогов</t>
  </si>
  <si>
    <t>количество обучающихся</t>
  </si>
  <si>
    <t>количество человек</t>
  </si>
  <si>
    <t>количество выпускников</t>
  </si>
  <si>
    <t>количество специалистов</t>
  </si>
  <si>
    <t xml:space="preserve"> региональный центр (ед.)</t>
  </si>
  <si>
    <t>количество муниципальных ресурсных центров (ед.)</t>
  </si>
  <si>
    <t xml:space="preserve"> мероприятие (ед.)</t>
  </si>
  <si>
    <t xml:space="preserve"> премия (ед.)</t>
  </si>
  <si>
    <t>программа (ед.)</t>
  </si>
  <si>
    <t>этап (ед.)</t>
  </si>
  <si>
    <t>студенты</t>
  </si>
  <si>
    <t>стипендиаты</t>
  </si>
  <si>
    <t>подразделения областной методической службы (единиц)</t>
  </si>
  <si>
    <t>подразделения областной методической службы (ед.)</t>
  </si>
  <si>
    <t>автотранспорт (ед.)</t>
  </si>
  <si>
    <t>количество семинаров-совещаний (ед.)</t>
  </si>
  <si>
    <t>количество подарков (шт.)</t>
  </si>
  <si>
    <t>ЭОР (ед.)</t>
  </si>
  <si>
    <t>мероприятия (ед.)</t>
  </si>
  <si>
    <t>слушатели</t>
  </si>
  <si>
    <t>Наименование мероприятия</t>
  </si>
  <si>
    <t>комплекты оборудования (шт.)</t>
  </si>
  <si>
    <t>количество государственных СПО (ед.)</t>
  </si>
  <si>
    <t>ГБОУ ДПО НСО ОблЦИТ во взаимодействии с ГАОУ ДОД НСО ЦРТДЮ, ГБОУ ДОД НСО ЦКУМ, ГБОУ ДОД НСО ДТТУМ, ГАОУ СПО НСО "НМК имени А.Ф. Мурова" (в рамках текущей деятельности)</t>
  </si>
  <si>
    <t>Факт с начала отчетного 2016 года</t>
  </si>
  <si>
    <t>Значение показателя на очередной финансовый 2016 год (поквартально)</t>
  </si>
  <si>
    <t>скрыть</t>
  </si>
  <si>
    <t>Факт за 2 квартал</t>
  </si>
  <si>
    <t>Факт за 3 квартал</t>
  </si>
  <si>
    <t>Факт за 4 квартал</t>
  </si>
  <si>
    <t>Значение показателя на 2018 год</t>
  </si>
  <si>
    <t>Сумма затрат, в том числе</t>
  </si>
  <si>
    <t>0710070120</t>
  </si>
  <si>
    <t>0710070140</t>
  </si>
  <si>
    <t>0740003510</t>
  </si>
  <si>
    <t>07400R0660</t>
  </si>
  <si>
    <t>0710020120</t>
  </si>
  <si>
    <t>0710070110</t>
  </si>
  <si>
    <t>Минобрнауки Новосибирской области
государственные образовательные организации  Новосибирской области, подведомственные Минобрнауки Новосибирской области</t>
  </si>
  <si>
    <t>Минобрнауки Новосибирской области,
педагогические колледжи, подведомственные Минобрнауки Новосибирской области</t>
  </si>
  <si>
    <t>0720003490</t>
  </si>
  <si>
    <t>0710070490</t>
  </si>
  <si>
    <t>0710004040</t>
  </si>
  <si>
    <t>0710003470</t>
  </si>
  <si>
    <t>0710000640</t>
  </si>
  <si>
    <t>0710070260</t>
  </si>
  <si>
    <t>0710003540</t>
  </si>
  <si>
    <t>0720000650</t>
  </si>
  <si>
    <t>0720001010</t>
  </si>
  <si>
    <t>0730003550</t>
  </si>
  <si>
    <t>0730070550</t>
  </si>
  <si>
    <t>0710000620</t>
  </si>
  <si>
    <t>0710000630</t>
  </si>
  <si>
    <t>0710000660</t>
  </si>
  <si>
    <t>0710020130</t>
  </si>
  <si>
    <t>0710003480</t>
  </si>
  <si>
    <t>07100R0271</t>
  </si>
  <si>
    <t>0710070380</t>
  </si>
  <si>
    <t>0710070820</t>
  </si>
  <si>
    <t>900,0-7000,0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</si>
  <si>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</si>
  <si>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</si>
  <si>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Задача 1 государственной программы: создание в системе дошкольного, общего и дополнительного образования детей условий для получения качественного образования, включая развитие и модернизацию базовой инфраструктуры и технологической образовательной среды государственных (муниципальных) образовательных организаций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</si>
  <si>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</si>
  <si>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</si>
  <si>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</si>
  <si>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государственный заказчик-координатор: Минобрнауки Новосибирской области; ответственные исполнители основного мероприятия: 
министерство строительства Новосибирской области;
ОМС Новосибирской области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</si>
  <si>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</si>
  <si>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1.2. Строительство, реконструкция и ремонт зданий государственных (муниципальных) образовательных организаций и иных организаций, обеспечивающих функционирование системы образования Новосибирской области</t>
  </si>
  <si>
    <t>1.3.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</si>
  <si>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государственные образовательные организации Новосибирской области, подведомственные Минобрнауки Новосибирской области</t>
  </si>
  <si>
    <t>Минобрнауки Новосибирской области
государственные образовательные организации  Новосибирской области,  подведомственные Минобрнауки Новосибирской области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</si>
  <si>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</si>
  <si>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1.4. Обеспечение безопасности функционирования образовательных организаций и охраны здоровья обучающихся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</si>
  <si>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</si>
  <si>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</si>
  <si>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</si>
  <si>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государственный заказчик-координатор: Минобрнауки Новосибирской области; ответственные исполнители основного мероприятия: образовательные организации, составляющие сеть региональных инновационных площадок; общественные и научные организации</t>
  </si>
  <si>
    <t>2.3.1.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</si>
  <si>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</si>
  <si>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государственный заказчик-координатор: Минобрнауки Новосибирской области; ответственные исполнители основного мероприятия: 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</si>
  <si>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2.5. Развитие институтов общественного участия в оценке и повышении качества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</si>
  <si>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</si>
  <si>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2.6. Финансовое обеспечение муниципальных, казенных организаций (государственных заданий) по реализации образовательных программ дошкольного и общего образования в образовательных организациях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</si>
  <si>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автономные и бюджетные организации, подведомственные Минобрнауки Новосибирской области;
ГКУ НСО ЦРМТБО;
ГКУ НСО НИМРО;
ОМС Новосибирской области</t>
  </si>
  <si>
    <t>2.6.1.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</si>
  <si>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2.6.2.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</si>
  <si>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2.6.3. Предоставление субвенции на реализацию основных общеобразовательных программ</t>
  </si>
  <si>
    <t>2.6.4.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</si>
  <si>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2.6.6. Обеспечение выполнения функций казёнными учреждениями</t>
  </si>
  <si>
    <t>2.7. Предоставление бюджетных ассигнований (субсидий) негосударственным организациям, реализующим программы дошкольного и общего образования в соответствии с ФГОС</t>
  </si>
  <si>
    <t>государственный заказчик-координатор: Минобрнауки Новосибирской области; ответственные исполнители основного мероприятия:
Минобрнауки Новосибирской области</t>
  </si>
  <si>
    <t>2.7.1.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</si>
  <si>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2.7.2. Предоставление субсидий частным образовательным организациям на реализацию основных общеобразовательных программ</t>
  </si>
  <si>
    <t>2.8. Обеспечение инфраструктурной доступности качественных образовательных услуг</t>
  </si>
  <si>
    <t>государственный заказчик-координатор: Минобрнауки Новосибирской области; ответственные исполнители основного мероприятия:
Минобрнауки Новосибирской области; 
ОМС Новосибирской области</t>
  </si>
  <si>
    <t>2.9. Развитие вариативных форм организации образования детей с ограниченными возможностями здоровья и детей-инвалидов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</si>
  <si>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обучающихся в освоении и получении новых знаний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</si>
  <si>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</si>
  <si>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</si>
  <si>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ОМС Новосибирской области</t>
  </si>
  <si>
    <t>3.2. Организация допризывной подготовки граждан к военной службе</t>
  </si>
  <si>
    <t>3.2.1. Проведение учебных сборов с обучающимися 10 классов муниципальных и государственных общеобразовательных организаций Новосибирской области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</si>
  <si>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</si>
  <si>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общественные и образовательные организации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</si>
  <si>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</si>
  <si>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</si>
  <si>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</si>
  <si>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</si>
  <si>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4.1.2. Предоставление субсидии на возмещение затрат по оказанию государственных образовательных услуг организациями среднего профессионального образования, подведомственными Минобрнауки Новосибирской области (государственное задание)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</si>
  <si>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</si>
  <si>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</si>
  <si>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государственный заказчик-координатор: 
Минобрнауки Новосибирской области; ответственные исполнители основного мероприятия: Минобрнауки Новосибирской области;
ГКУ НСО ЦРМТБО</t>
  </si>
  <si>
    <t>4.3.1.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достигшим возраста 60 лет для мужчин и 55 лет для женщин, при увольнении в связи с выходом на трудовую пенсию по старости</t>
  </si>
  <si>
    <t>ГКУ НСО ЦРМТБО</t>
  </si>
  <si>
    <t>4.4.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</si>
  <si>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4.4.1. Проведение областного конкурса «Учитель года» (награждение победителей и  лауреатов)</t>
  </si>
  <si>
    <t>4.4.2.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</si>
  <si>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</si>
  <si>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 xml:space="preserve"> 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</si>
  <si>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</si>
  <si>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5.1.Создание региональных ресурсных центров развития и поддержки молодых талантов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</si>
  <si>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</si>
  <si>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</si>
  <si>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</si>
  <si>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5.3.2. Организация и проведение областных мероприятий для одаренных детей деятельностного типа в системе общего и дополнительного образования (профильные смены, турниры, учебно-тренировочные сборы, школы – тренинги, слёты, конкурсы, фестивали, соревнования и др.)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</si>
  <si>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</si>
  <si>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</si>
  <si>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5.5. Поддержка и поощрение молодых талантов и специалистов, работающих с ними</t>
  </si>
  <si>
    <t>5.5.1. Премия Губернатора Новосибирской области для поддержки одарённых детей и молодёжи</t>
  </si>
  <si>
    <t>5.6.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</si>
  <si>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</si>
  <si>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</si>
  <si>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</si>
  <si>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</si>
  <si>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</si>
  <si>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государственный заказчик-координатор: Минобрнауки Новосибирской области;
ответственные исполнители основного мероприятия: 
государственное автономное учреждение Новосибирской области «Новосибирский региональный ресурсный центр»;
государственные образовательные организации, расположенные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</si>
  <si>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</si>
  <si>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</si>
  <si>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ответственные исполнители основного мероприятия: 
Минобрнауки Новосибирской области;
ГАУ НСО НРРЦ совместно с образовательными организациями высшего образования, расположенными на территории Новосибирской области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</si>
  <si>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</si>
  <si>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</si>
  <si>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</si>
  <si>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>5.2.3.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</si>
  <si>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>1.3.1. Приобретение оборудования, программного обеспечения, лицензий для оснащения ППЭ (пункт проведения экзамена) при проведении  ЕГЭ</t>
  </si>
  <si>
    <t>2.9.2. Оснащение специализированным оборудованием общеобразовательных организаций,  обеспечивающих условия для инклюзивного образования детей с ОВЗ и детей-инвалидов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</si>
  <si>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</si>
  <si>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(олимпиады, конкурсы, соревнования, фестивали по интеллектуальным, творческим, спортивным и другим видам деятельности)</t>
  </si>
  <si>
    <t xml:space="preserve">5.1.1. Оснащение современным оборудованием региональных ресурсных центров развития и поддержки молодых талантов в системе общего и дополнительного образования </t>
  </si>
  <si>
    <t>2.2. Развитие и распространение инновационных практик в системе образования Новосибирской области</t>
  </si>
  <si>
    <t>2.8.2. Реализация мер государственной поддержки обучающихся общеобразовательных учреждений, подведомственных Минобрнауки Новосибирской области</t>
  </si>
  <si>
    <t>2.10.1. Организация методического сопровождения образовательных организаций по актуальным проблемам обучения и воспитания детей с ОВЗ и детей-инвалидов</t>
  </si>
  <si>
    <t>4.1.3. Реализация мер государственной поддержки обучающихся организаций среднего профессионального образования, подведомственных Минобрнауки Новосибирской области</t>
  </si>
  <si>
    <t>5.5.2.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</si>
  <si>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4.3.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</si>
  <si>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4.3.3. Приобретение новогодних подарков для детей педагогических и иных работников государственных образовательных организаций Новосибирской области,государственных организаций, осуществляющих обучение, подведомственных Минобрнауки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</si>
  <si>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6.2.1. Исполнение обязательств по контракту на целевую контрактную подготовку специалистов с высшим  образованием и магистров в образовательных организациях высшего образования, расположенных на территории Новосибирской области, заключенных до 1
января 2014 года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</si>
  <si>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</si>
  <si>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</si>
  <si>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>количество зданий (сооружений)
( ед.)</t>
  </si>
  <si>
    <t xml:space="preserve">количество зданий (сооружений)
( ед.) 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</si>
  <si>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ОМС Новосибирской области; государственные и муниципальные образовательные организации Новосибирской области</t>
  </si>
  <si>
    <t>Минобрнауки Новосибирской области во взаимодействии с ОМС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</si>
  <si>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</si>
  <si>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Минобрнауки Новосибирской области во взаимодействии с  ОМС Новосибирской области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</si>
  <si>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</si>
  <si>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5.4.4. Обеспечение участия одаренных детей и талантливой учащейся молодежи Новосибирской области в творческих проектах, торжественном Губернаторском приеме; церемония награждения победителей и призеров ПНПО «Талантливая молодежь»; мероприятиях: общероссийская Президентская Ёлка в городе Москве и др.)</t>
  </si>
  <si>
    <t xml:space="preserve">государственный заказчик-координатор: Минобрнауки Новосибирской области;
ответственные исполнители основного мероприятия: 
ГБУ НСО ОЦДК;
ГБОУ НСО ОЦО;
государственные и муниципальные дошкольные образовательные организации и общеобразовательные организации в Новосибирской области
</t>
  </si>
  <si>
    <t>ГБОУ НСО ОЦО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</si>
  <si>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ГБУ НСО ОЦДК;
ГБОУ НСО ОЦО;
муниципальные дошкольные образовательные организации и общеобразовательные организации в Новосибирской области
</t>
  </si>
  <si>
    <t xml:space="preserve">ГБУ ДПО НСО ОблЦИТ 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</si>
  <si>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
ГАУ ДО НСО ОЦРТДиЮ;
Минкультуры Новосибирской области;
Минрегионразвития Новосибирской области; 
ГБУ НСО «Центр молодежного творчества»;
ГБУ НСО «Дом молодежи»</t>
  </si>
  <si>
    <t>Минобрнауки Новосибирской области,
 ГАУ ДО НСО ОЦРТДиЮ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</si>
  <si>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
ГАУ ДО НСО ОЦРТДиЮ</t>
  </si>
  <si>
    <t>ГАУ ДО НСО ОЦРТДиЮ</t>
  </si>
  <si>
    <t>ГАУ ДПО НСО НИПКиПРО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</si>
  <si>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</si>
  <si>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</t>
  </si>
  <si>
    <t>будут обеспечены современные условия предоставления общего образования в соответствии с ФГОС. Будут созданы условия для реализации программ дополнительного образования детей спортивной и технической направленности, в том числе развитие сетевых моделей реализации программ дополнительного образования общеобразовательными организациями, организациями культуры и спорта</t>
  </si>
  <si>
    <t>обеспечение современных условий предоставления общего образования в соответствии с ФГОС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</si>
  <si>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</si>
  <si>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</si>
  <si>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</si>
  <si>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обеспечение льготным питанием обучающихся, воспитанников муниципальных общеобразовательных организаций из многодетных и малоимущих семей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</si>
  <si>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</si>
  <si>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</si>
  <si>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</si>
  <si>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</si>
  <si>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апробация и внедрение профессионального стандарта педагога-психолога общеобразовательной организации. Повышение профессионального уровня педагогических работников.</t>
  </si>
  <si>
    <t xml:space="preserve">будет обеспечено проведение мероприятий по содействию патриотическому воспитанию граждан Российской Федерации, проживающих на территории Новосибирской области
</t>
  </si>
  <si>
    <t>содействие патриотическому воспитанию граждан Российской Федерации, проживающих на территории Новосибирской области через проведение учебных сборов с обучающимися старших классов общеобразовательных организаций, расположенных на территории муниципальных образований и городских округов Новосибирской области</t>
  </si>
  <si>
    <t>подготовка граждан допризывного возраста к несению военной службы, формирование практических навыков  стрельбы из малокалиберной винтовки. Планируемый охват не менее 230 человек ежегодно</t>
  </si>
  <si>
    <t>знакомство и подготовка к несению воинской службы в армии граждан РФ Новосибирской области допризывного возраста через формирование практических навыков и популяризация здорового образа жизни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</si>
  <si>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</si>
  <si>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обеспечение подготовки, переподготовки и повышения квалификации педагогических и управленческих кадров для системы образования, повышения квалификации  работников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</si>
  <si>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обеспечение системы образования Новосибирской области 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федеральными государственными образовательными стандартами.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</si>
  <si>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организациях, и обеспечение питанием на льготных условиях детей из малоимущих семей - обучающихся в областных государственных профессиональных образовательных организациях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</si>
  <si>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</si>
  <si>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</si>
  <si>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мера социальной меры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</si>
  <si>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</si>
  <si>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созданние современных материально-технических условий для выявления, развития, поддержки и сопровождения одаренных детей и талантливой учащейся молодежи </t>
  </si>
  <si>
    <t xml:space="preserve">повышение эффективности работы с одаренными детьми
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</si>
  <si>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</t>
  </si>
  <si>
    <t>проведение мониторинга наиболее успешного опыта работы с молодыми талантами, его внедрение и распространение на территории Новосибирской области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</si>
  <si>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</si>
  <si>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</si>
  <si>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>участие школьников, в том числе детей с ОВЗ и детей-нвалидов, в  мероприятиях международного и всероссийского уровней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</si>
  <si>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</si>
  <si>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</si>
  <si>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формирование положительного
 имиджа высшей школы 
Новосибирской области, 
привлечение к научно-исследова-
тельской и инновационной 
работе талантливой учащейся молодежи. Постановление правительства Новосибирской области от 30.12.2014 № 564-п
</t>
  </si>
  <si>
    <t xml:space="preserve">повышение эффективности работы с одаренными детьми </t>
  </si>
  <si>
    <t>обмен опытом по организации работы с молодыми талантами в Новосибирской области с ежегодным охватом не менее 300 педагогов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</si>
  <si>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</si>
  <si>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</si>
  <si>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развития, 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</si>
  <si>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</t>
  </si>
  <si>
    <t>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</si>
  <si>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</si>
  <si>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</si>
  <si>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ГБУ НСО ОЦДК;
ГАУ ДПО НСО НИПКиПРО;
ГКУ НСО НИМРО;
ГБУ ДПО НСО ОблЦИТ;
ОМС Новосибирской области
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</si>
  <si>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</si>
  <si>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5.6.2.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</si>
  <si>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5.6.3. Организация и проведение областных курсов повышения квалификации и индивидуальных стажировок для преподавателей детских музыкальных, художественных школ и школ искусств, профессиональных образовательных организаций культуры и искусства «Школа педагогического мастерства»</t>
  </si>
  <si>
    <t>2.12.1 Создание стажировочной площадки и организация управления реализацией мероприятия ФЦПРО</t>
  </si>
  <si>
    <t>2.12.6 Организация и проведение мероприятий по формированию профессиональных компетенций преподавателей технологии</t>
  </si>
  <si>
    <t>2.12.9 Создание сетевых сообществ по учебным предметам или предметным областям</t>
  </si>
  <si>
    <t>МОНиИП НСО федер</t>
  </si>
  <si>
    <t>124</t>
  </si>
  <si>
    <t>07100R0273</t>
  </si>
  <si>
    <t>площадка (ед.)</t>
  </si>
  <si>
    <t>будет разработано положение о стажировочной площадке, подписано соглашение о сетевом взаимодействии всех участников стажировочной площадки, создан координационный совет по реализации мероприятия ФЦПРО, организован мониторинг деятельности стажировочной площадки, определены периодичность и форма отчетности</t>
  </si>
  <si>
    <t>будет построена модель сетевого взаимодействия в рамках сетевых (виртуальных) методических объединений. Разработана структура виртуальных ресурсов (сайтов) сетевых методических объединений.</t>
  </si>
  <si>
    <t>пособие (ед.)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</si>
  <si>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</si>
  <si>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 xml:space="preserve">6.3.1. Предоставление стипендий, премий, грантов студентам и аспирантам </t>
  </si>
  <si>
    <t>5.6.1. Организация и проведение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</si>
  <si>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Подпрограмма 3 «Выявление и поддержка одаренных детей и талантливой учащейся молодежи в Новосибирской области»</t>
  </si>
  <si>
    <t>дальнейшее совершенствование условий для выявления, развития, поддержки и сопровождения одаренных детей и талантливой учащейся молодежи сферы культуры</t>
  </si>
  <si>
    <t>5.4.2. Обеспечение участия одаренных детей и талантливой молодежи сферы культуры Новосибирской области во  всероссийских и международных творческих состязаниях</t>
  </si>
  <si>
    <t xml:space="preserve">участие делегации одаренных детей и талантливой молодежи Новосибирской области в Дельфийских играх России </t>
  </si>
  <si>
    <t xml:space="preserve">повышение уровня квалификации
педагогических работников сферы культуры 
</t>
  </si>
  <si>
    <t>07100R4982</t>
  </si>
  <si>
    <t>0710054982</t>
  </si>
  <si>
    <t>07100R0210</t>
  </si>
  <si>
    <t>07100R4981</t>
  </si>
  <si>
    <t>0710050210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</si>
  <si>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</si>
  <si>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2.9.1.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</si>
  <si>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1.3.2. Приобретение комплектов учебного, спортивного, технологического оборудования, учебных пособий,  мебели для образовательных организаций Новосибирской области,  государственных организаций, подведомственных Минобрнауки Новосибирской области</t>
  </si>
  <si>
    <t>1.4.1. Установка и модернизация автоматических пожарных сигнализаций и систем пожарного мониторинга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</si>
  <si>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в общеобразовательных организациях Новосибирской области будет создана безбарьерная среда для инклюзивного обучения детей с ОВЗ и детей-инвалидов</t>
  </si>
  <si>
    <t>диагностический инструментарий (ед.)</t>
  </si>
  <si>
    <t>будет разработана и утверждена спецификация диагностических работ, проведена их апробация, сформирован пакет диагностического инструментария (8 единиц)</t>
  </si>
  <si>
    <t>будут проведены оценочные процедуры, по результатам которых разработаны и опубликованы методические пособия-рекомендации по использованию результатов оценочных процедур. Пройдут вебинары по представлению и интерпретации результатов оценочных процедур</t>
  </si>
  <si>
    <t xml:space="preserve">будут проведены проектные сессии «Модернизация содержания и технологий по формированию предметных, метапредметных и личностных результатов в рамках учебных предметов предметной области «Технология». </t>
  </si>
  <si>
    <t>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</si>
  <si>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>сетевое (виртуальное) методическое объединение (сообщество) (ед.)</t>
  </si>
  <si>
    <t>Минобрнауки Новосибирской области, 
ГАУ ДО НСО ОЦРТДиЮ;
ГБУ ДО НСО «Автомотоцентр»</t>
  </si>
  <si>
    <t xml:space="preserve"> Минобрнауки Новосибирской области, 
ГАУ ДО НСО ОЦРТДиЮ</t>
  </si>
  <si>
    <t>Минобрнауки Новосибирской области, ГАУ ДО НСО ОЦРТДиЮ</t>
  </si>
  <si>
    <t xml:space="preserve">Минкультуры Новосибирской области во взаимодействии с ГАПОУ и ГАУ ВО культуры и искусства НСО, ГАУК НСО </t>
  </si>
  <si>
    <t xml:space="preserve">
Минкультуры Новосибирской области во взаимодействии с  ГАПОУ и ГАУ ВО культуры и искусства НСО</t>
  </si>
  <si>
    <t>Минкультуры Новосибирской области, ГАПОУ НСО НМК им.А.Ф. Мурова</t>
  </si>
  <si>
    <t>Минобрнауки Новосибирской области во взаимодействии с муниципальными образованиями Новосибирской области</t>
  </si>
  <si>
    <t>Минкультуры Новосибирской области во взаимодействии с ГАПОУ и ГАУ ВО культуры и искусства НСО, ГАУК НСО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</si>
  <si>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ГАУ ДО НСО ОЦРТДиЮ;
ГБУ НСО ОЦДК;
ГАУ ДПО НСО НИПКиПРО;
СУНЦ НГУ;
Минкультуры Новосибирской области во взаимодействии с ГАПОУ и ГАУ ВО культуры и искусства НСО</t>
  </si>
  <si>
    <t>5.1.2. Оснащение  и обеспечение реализации программ регионального ресурсного центра развития и поддержки молодых талантов в сфере культуры на базе ГАПОУ НСО НМК им.А.Ф.Мурова</t>
  </si>
  <si>
    <t>5.3.3. Проведение областных, межрегиональных, всероссийских и международных  мероприятий для детей и молодежи  в сфере культуры на территории Новосибирской области</t>
  </si>
  <si>
    <t>5.4.3. Обеспечение участия одаренных детей Новосибирской области в сфере образования во всероссийских и международных мероприятиях</t>
  </si>
  <si>
    <t>количество слушателей (человек)</t>
  </si>
  <si>
    <t>ОблЦИТ, 
ОМС Новосибирской области</t>
  </si>
  <si>
    <t>2.12.3 Разработка диагностического инструментария для оценки учебных (метапредметных) результатов обучающихся</t>
  </si>
  <si>
    <t>2.12.4 Организация и проведение на базовых площадках оценки учебных (метапредметных) результатов</t>
  </si>
  <si>
    <t xml:space="preserve">2.12.5 Проведение курсов повышения квалификации по формированию школьной системы оценки образовательных достижений обучающихся в рамках ФГОС («Оценка предметных и метапредметных результатов»)
(100 человек)
</t>
  </si>
  <si>
    <t>создание современных безопасных условий для  организации учебного процесса. Снижение времени реагирования на сигнал возникновения пожара, повышение эффективности ликвидации пожаров (перечень муниципальных образований/городских округов Новосибирской области будет определен в III квартале 2016 года)</t>
  </si>
  <si>
    <t>создание современных безопасных условий для  организации учебного процесса. Обеспечение антитеррористической защищенности образовательных организаций, в том числе за счет средств ОМС Новосибирской области
(перечень муниципальных образований/городских округов Новосибирской области будет определен в III квартале 2016 года)</t>
  </si>
  <si>
    <t>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</si>
  <si>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>ГАУ ДО НСО ОЦРТДиЮ, ГБУ НСО ОЦДК</t>
  </si>
  <si>
    <t>Минстрой  Новосибирской области во взаимодействии с ОМС Новосибирской области</t>
  </si>
  <si>
    <t xml:space="preserve">
Минстрой  Новосибирской области  во взаимодействии с ОМС Новосибирской области</t>
  </si>
  <si>
    <t>Минобрнауки Новосибирской области во взаимодействии с ОМС Новосибирской области;
государственные и муниципальные образовательные организации Новосибирской области</t>
  </si>
  <si>
    <t>Факт с начала отчетного 2017 года</t>
  </si>
  <si>
    <t>Значение показателя на очередной финансовый 2017 год (поквартально)</t>
  </si>
  <si>
    <t>5.2.4. Разработка и дальнейшее сопровождение электронных образовательных ресурсов (ЭОР) для одаренных детей и талантливой учащейся молодежи по различным программам дополнительного образования детей</t>
  </si>
  <si>
    <t>в том числе:</t>
  </si>
  <si>
    <t>100-200</t>
  </si>
  <si>
    <t>10-30</t>
  </si>
  <si>
    <t>экземпляры (ед.)</t>
  </si>
  <si>
    <t>6.2.2.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</si>
  <si>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областной бюджет, тыс.руб</t>
  </si>
  <si>
    <t>5.5.3.Организация и проведение торжественной церемонии вручения свидетельств стипендиатов Губернатора и Правительства Новосибирской области</t>
  </si>
  <si>
    <t xml:space="preserve">2.6.8. Гранты в форме субсидий государственным бюджетным и автономным учреждениям на реализацию основных общеобразовательных программ дошкольного образования 
</t>
  </si>
  <si>
    <t>0740000660</t>
  </si>
  <si>
    <t>0710003589</t>
  </si>
  <si>
    <t>0710003559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</si>
  <si>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</si>
  <si>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</si>
  <si>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0720003539</t>
  </si>
  <si>
    <t>0720003589</t>
  </si>
  <si>
    <t>5.1.4. Мероприятие министерства труда и занятости НСО</t>
  </si>
  <si>
    <t>5.1.5. Мероприятие министерства регионального развития НСО</t>
  </si>
  <si>
    <t>097</t>
  </si>
  <si>
    <t>195</t>
  </si>
  <si>
    <t>0710070779</t>
  </si>
  <si>
    <t>0710070849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</si>
  <si>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 на очередной 2017 год и плановый период 2018 и 2019 годов</t>
  </si>
  <si>
    <t>1.4.2. Установка и модернизация систем видеонаблюдения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</si>
  <si>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2.9.2.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</si>
  <si>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2.12.5. Разработка, написание и издание учебного пособия "История Новосибирской области"</t>
  </si>
  <si>
    <t>мероприятие (ед)</t>
  </si>
  <si>
    <t>3.2.1.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</si>
  <si>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>3.2.2. Организация и проведение соревнований по огневому многоборью среди учащейся и допризывной молодежи</t>
  </si>
  <si>
    <t>3.2.3.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</si>
  <si>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3.2.4. Организация участия обучающихся   Новосибирской области во Всероссийских соревнованиях и форумах  спортивно-технического комплекса «Готов к труду и Защите Отечества»</t>
  </si>
  <si>
    <t>1.2.4. Ремонт кровель в муниципальных образовательных организациях Новосибирской области</t>
  </si>
  <si>
    <t>ГБУ НСО ОЦДК</t>
  </si>
  <si>
    <t>1.3.3.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</si>
  <si>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проект (шт.)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</si>
  <si>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</si>
  <si>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Минобрнауки Новосибирской области,
ГКУ НСО НИМРО,
ГАУ ДПО НСО НИПКиПРО
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</si>
  <si>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</si>
  <si>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 xml:space="preserve">государственный заказчик-координатор: Минобрнауки Новосибирской области;
ответственные исполнители основного мероприятия:
ГКУ НСО НИМРО;
ГАУ ДПО НСО НИПКиПРО;
государственные и муниципальные образовательные организации, расположенные на территории Новосибирской области;
ОМС Новосибирской области
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</si>
  <si>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</si>
  <si>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 xml:space="preserve">государственный заказчик-координатор: Минобрнауки Новосибирской области;
ответственные исполнители основного мероприятия:
Минобрнауки Новосибирской области;
ГБУ НСО ОЦДК;
ГАУ ДПО НСО НИПКиПРО;
ГКУ НСО НИМРО;
ГБУ ДПО НСО ОблЦИТ;
общественные организации;
ОМС Новосибирской области
</t>
  </si>
  <si>
    <t xml:space="preserve">мероприятие предполагается реализовывать, начиная с 2020 года. 
Будет обеспечена поддержка лучших инновационных практик, их научное и методическое сопровождение, тиражирование их опыта 
в системе образования Новосибирской области </t>
  </si>
  <si>
    <t xml:space="preserve">ГАУ ДО НСО ОЦРТДиЮ;
</t>
  </si>
  <si>
    <t xml:space="preserve">ГАУ ДО НСО ОЦРТДиЮ
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</si>
  <si>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ГАУ ДО НСО ОЦРТДиЮ;
ОМС Новосибирской области; государственные образовательные организации Новосибирской области
</t>
  </si>
  <si>
    <t>Минобрнауки Новосибирской области, ГАУ ДПО НСО НИПКиПРО, ГКУ  НСО НИМРО</t>
  </si>
  <si>
    <t>государственный заказчик-координатор: 
Минобрнауки Новосибирской области;
ответственные исполнители основного мероприятия: 
Минобрнауки Новосибирской области;
ГАУ ДПО НСО НИПКиПРО;
ГКУ НСО НИМРО</t>
  </si>
  <si>
    <t>государственный заказчик-координатор: Минобрнауки Новосибирской области; ответственные исполнители основного мероприятия: ГАУ ДПО НСО НИПКиПРО совместно с профессиональными образовательными организациями педагогического профиля;
государственные образовательные организации Новосибирской области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</si>
  <si>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</si>
  <si>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</si>
  <si>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</si>
  <si>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</si>
  <si>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 xml:space="preserve">государственный заказчик-координатор: 
Минобрнауки Новосибирской области; 
ответственные исполнители основного мероприятия: Минобрнауки Новосибирской области;
государственные образовательные организации Новосибирской области;
ОМС Новосибирской области;
ГКУ НСО НИМРО;
ГАУ ДО НСО ОЦРТДиЮ;
ГБУ ДПО НСО ОблЦИТ;
ГБОУ ДО НСО ЦКУМ;
ГАУ ДПО НСО "Новосибирский центр развитя профессионального образования" </t>
  </si>
  <si>
    <t>Значение показателя на
2019 год</t>
  </si>
  <si>
    <t>Значение показателя на
2017 год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</si>
  <si>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</si>
  <si>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2.6.7. Предоставление субсидии местным бюджетам на реализацию мероприятий по совершенствованию организации школьного питания в Новосибирской области</t>
  </si>
  <si>
    <t>Минобрнауки Новосибирской области,
ГБУ ДПО НСО ОблЦИТ,
ОМС Новосибирской области</t>
  </si>
  <si>
    <t>ГБУ ДПО НСО ОблЦИТ</t>
  </si>
  <si>
    <t>региональный центр (ед.)</t>
  </si>
  <si>
    <t>региональный центр 
(ед. изм.)</t>
  </si>
  <si>
    <t xml:space="preserve">количество мест (ед.)  </t>
  </si>
  <si>
    <t xml:space="preserve">количество мест (ед.) </t>
  </si>
  <si>
    <t>4.3.2. Государственная поддержка молодых специалистов-выпускников  ФГБОУ ВО «Новосибирский государственный педагогический университет»</t>
  </si>
  <si>
    <t>в период 2017-2019 годы единовременной выплатой будет поддержан 21 молодой специалист-выпускник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</si>
  <si>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ФГОС.
 В 2017 году запланирован ввод 550 дошкольных мест, в 2018 году предусмотрен остаток финансирования на введеные места в 2017 году</t>
  </si>
  <si>
    <t xml:space="preserve">будут созданы новые дополнительные места и условия для детей дошкольного возраста и обеспечены современные условия предоставления дошкольного образования детей, в соответствии с ФГОС
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</si>
  <si>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</si>
  <si>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Минобрнауки Новосибирской области, не соответствующих требованиям технической безопасности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</si>
  <si>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</si>
  <si>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>количество организаций
(ед. изм.)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</si>
  <si>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</si>
  <si>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ГАУ ДПО НСО НИПКиПРО;
ОМС Новосибирской области; педагогические колледжи, подведомственные Минобрнауки Новосибирской области; государственные и муниципальные образовательные организации Новосибирской области</t>
  </si>
  <si>
    <t>Минобрнауки Новосибирской области,
ГАУ ДПО НСО НИПКиПРО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</si>
  <si>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</si>
  <si>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5.2.2. Организационное и методическое сопровождение инновационной деятельности образовательных организаций, расположенных на территории Новосибирской области, направленной на организацию обучения одаренных детей по инженерному и технологическому профилю</t>
  </si>
  <si>
    <t>812</t>
  </si>
  <si>
    <t xml:space="preserve">
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
Минкультуры Новосибирской области; 
ГАПОУ и ГАУ ВО культуры и искусства НСО;
ГАУ ДО НСО ОЦРТДиЮ;
ГБУ ДО НСО «Автомотоцентр»
</t>
  </si>
  <si>
    <t xml:space="preserve">
государственный заказчик-координатор: 
Минобрнауки Новосибирской области;
ответственные исполнители основного мероприятия: 
Минобрнауки Новосибирской области (во взаимодействии с муниципальными образованиями);
Минкультуры Новосибирской области;
ГАПОУ НСО НМК им.А.Ф.Мурова;
Минрегионразвития Новосибирской области;
ГБУ НСО «Центр молодежного творчества»;
государственные образовательные организации Новосибирской области;
ГАУ ДО НСО ОЦРТДиЮ;
СУНЦ НГУ
</t>
  </si>
  <si>
    <t>5.6.4. Обеспечение организационно – методического сопровождения муниципального и регионального этапов всероссийской олимпиады школьников</t>
  </si>
  <si>
    <t>5.6.3. Организация, проведение и участие в 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</si>
  <si>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5.6.6.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 и конкурса авторских образовательных программ педагогов дополнительного образования детей</t>
  </si>
  <si>
    <t>оборудование</t>
  </si>
  <si>
    <t>7100R4983</t>
  </si>
  <si>
    <t>074003510</t>
  </si>
  <si>
    <t xml:space="preserve">Минобрнауки Новосибирской области;
образовательные организации высшего образования, расположенные на территории Новосибирской области
</t>
  </si>
  <si>
    <t>07100R0272</t>
  </si>
  <si>
    <t>07100R4983</t>
  </si>
  <si>
    <t>07100R5200</t>
  </si>
  <si>
    <t>2.3.2. Развитие технологического обеспечения процедур оценки качества образования, в том числе: материально-техническое оснащение РЦОИ, ППЭ</t>
  </si>
  <si>
    <t>2.3.5. Создание региональных оценочных инструментов для проведения внутрирегионального анализа оценки качества общего образования</t>
  </si>
  <si>
    <t>оборудование (шт.)</t>
  </si>
  <si>
    <t>мероприятие (шт.)</t>
  </si>
  <si>
    <t>будет приобритено оборудования для РЦОИ и образовательных организаций, расположенных на территории Новосибирской области, на базе которых создаются ППЭ для проведения ЕГЭ</t>
  </si>
  <si>
    <t>будут созданы: инструмент оценки эффективности работы органов местного самоуправления по организационно-технологическому обеспечению проведения итогового сочинения (изложения); инструмент оценки эффективности работы органов местного самоуправления по организационно-технологическому обеспечению проведения ГИА. Будет проведена экспертиза созданных инструментов оценки и проведена его корректировка (при необходимости)</t>
  </si>
  <si>
    <t xml:space="preserve">Минобрнауки Новосибирской области,
ГКУ НСО НИМРО
</t>
  </si>
  <si>
    <t>2.11.1.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</si>
  <si>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>ГАУ ДПО НСО НИПКиПРО,
ГКУ НСО НИМРО,
ГБУ ДПО НСО ОблЦИТ,
ОМС Новосибирской области</t>
  </si>
  <si>
    <t>ГБУ НСО ОЦДК;
ГАУ ДПО НСО НИПКиПРО;
ГКУ НСО НИМРО;
ГБУ ДПО НСО ОблЦИТ;
ОМС Новосибирской области</t>
  </si>
  <si>
    <t>2.12.3. Создание современных материально-технических условий в соответствии с ФГОС образования обучающихся с ограниченными возможностями здоровья в образовательных организациях, реализующих адаптированные образовательные программы</t>
  </si>
  <si>
    <t>2.12.2. Модернизация организационно-технологической инфраструктуры и обновление фондов школьных библиотек</t>
  </si>
  <si>
    <t>ШИБЦ (ед.)</t>
  </si>
  <si>
    <t>2.12.6. Повышение квалификации учителей по формированию метапредметных компетенций</t>
  </si>
  <si>
    <t>Минобрнауки Новосибирской области, 
ГАУ ДПО НСО НИПКиПРО,
ГКУ НСО НИМРО</t>
  </si>
  <si>
    <t>2.12.4. Информационно-методическая поддержка мероприятий ФЦПРО</t>
  </si>
  <si>
    <t>2.3.6 ФЦПРО 5.1. 16 млн.руб.</t>
  </si>
  <si>
    <t xml:space="preserve">С 2017 года реализация мероприятия будет осуществляться в рамках реализации государственной программы Построение и развитие аппаратно-программного комплекса «Безопасный город» в Новосибирской области на 2016 - 2021 годы», утвержденной постановлением Правительства Новосибирской области от 14.12.2016 № 403-п «Об утверждении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
(актуализация требований санитарных и строительных норм, пожарной безопасности и иных требований к инфраструктуре образовательных организаций с учетом современных условий технологической среды образования).
</t>
  </si>
  <si>
    <t xml:space="preserve"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497. 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</si>
  <si>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</si>
  <si>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ГБУ НСО ОЦДК; ГКУ НСО НИМРО;
ОМС Новосибирской области</t>
  </si>
  <si>
    <t>6.1.2. Организация и проведение межвузовских, межрегиональных, международных научно-практических конференций, конкурсов, круглых столов, семинаров</t>
  </si>
  <si>
    <t xml:space="preserve">2.8.1.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Минобрнауки Новосибирской области
</t>
  </si>
  <si>
    <t>в образовательных организациях, расположенных на территории Новосибирской области, будут созданы условия  для получения детьми-инвалидами качественного образования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</si>
  <si>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</t>
  </si>
  <si>
    <t xml:space="preserve"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 </t>
  </si>
  <si>
    <t>Минобрнауки Новосибирской области;
ГАУ ДО НСО ОЦРТДиЮ;
ГКУ НСО НИМРО;
ГБУ ДПО ОблЦИТ
ОМС Новосибирской области</t>
  </si>
  <si>
    <t xml:space="preserve"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
</t>
  </si>
  <si>
    <t xml:space="preserve">выявление, развитие и сопровождение одаренных школьников в различных видах деятельности с ежегодным охватом около 3,5 тысяч школьников
</t>
  </si>
  <si>
    <t>Участие одаренных детей и талантливой учащейся молодежи в мероприятиях всероссийского и международного уровней (с охватом около 150 детей и молодежи 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</si>
  <si>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700 молодых талантов (в год проведения)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</si>
  <si>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</si>
  <si>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>проведение межрегиональных форумов молодых педагогов  с охватом около 530 человек (в год проведения)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</si>
  <si>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</si>
  <si>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>5.6.5. Повышение квалификации педагогических работников и наставников образовательных учреждений в системе общего и дополнительного образования по работе с одаренными детьми и талантливой учащейся молодежью в Новосибирской области</t>
  </si>
  <si>
    <t>увеличение доли обучающихся, вовлеченных в научную, инновационную и предпринимательскую деятельность в образовательных организациях высшего образования</t>
  </si>
  <si>
    <t>Минобрнауки Новосибирской области; образовательные организации  высшего образования, расположенные на территории Новосибирской области</t>
  </si>
  <si>
    <t>Минобрнауки Новосибирской области; образовательные организации высшего образования, расположенные на территории Новосибирской области</t>
  </si>
  <si>
    <t>6.1.1. Организация и проведение международных коммуникативных мероприятий в интересах развития отраслей экономики и социальной сферы.
(II Студенческий форум стран ШОС, посвященный продвижению российского высшего образования и поддержке русского языка за рубежом)</t>
  </si>
  <si>
    <t xml:space="preserve">6.1.3. Организация и проведение воспитательной работы в образовательных организациях высшего образования
(организация разработки электронного учебно-методического комплекса «Гражданское население в противодействии распространению идеологии терроризма»)
</t>
  </si>
  <si>
    <t>обеспечение кадрами с высшим образованием отраслей экономики и социальной сферы Новосибирской области</t>
  </si>
  <si>
    <t xml:space="preserve">обеспечение исполнения фунций бюджетных и автономных учреждений, подведомственных Минобрнауки Новосибирской области 
 </t>
  </si>
  <si>
    <t>Минобрнауки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</si>
  <si>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 xml:space="preserve">будет разработаны 15 дополнительных профессиональных программ по формированию метапредметных компетенций при реализации ФГОС, в том числе ФГОС ОВЗ, Концепций развития математического образования, преподавания русского языка, нового учебно-методического комплекса по отечественной истории (в том числе историко-культурного стандарта);  в рамках изучения предметов «Естествознание», «Обществознание», «Физическая культура», «Технология», и предметных областей «Иностранные языки» и «Искусство».
Обучено в рамках курсов повышения квалификации 850 учителей, из них доля учителей, освоивших методику преподавания по межпредметным технологиям и реализующих ее в образовательной деятельности, составляет 30% из Новосибирской области, 70%- не менее 25 регионов РФ; подготовлено 28 тьюторов; разработаны 2 программы повышения квалификации в объеме 24 часа каждая и проведены курсы повышения квалификации для директоров, заместителей директоров по учебно-воспитательной работе, учителей, специалистов в области оценки качества образования с охватом около 400 человек. 
</t>
  </si>
  <si>
    <t>_________».</t>
  </si>
  <si>
    <t xml:space="preserve">будет приобритено оборудование для РЦОИ и образовательных организаций, расположенных на территории Новосибирской области, на базе которых создаются ППЭ для проведения ЕГЭ
</t>
  </si>
  <si>
    <t xml:space="preserve">мероприятие (ед.) </t>
  </si>
  <si>
    <t>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</si>
  <si>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2.11.3.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</si>
  <si>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</si>
  <si>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2.11.5.Повышение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</si>
  <si>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 xml:space="preserve">будут созданы муниципальные рабочие группы, назначены персональные кураторы школ, участвующих в программах улучшения результатов; скорректированы региональная и муниципальные дорожные карты с учетом результатов мониторинга их выполнения в рамках реализации мероприятия
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</si>
  <si>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</t>
  </si>
  <si>
    <t>будут созданы условия для организации обучения с применением дистанционных образовательных технологий по программе дополнительного образования «Гражданское население в противодействии распространению идеологии терроризма», в целях организации исполнение пункта 1.2. протокола заседания Антитеррористической комиссии Новосибирской области № 7 от 11.10.2016, реализация Комплексного плана противодействия идеологии терроризма в Российской Федерации на 2013-2018 годы</t>
  </si>
  <si>
    <t xml:space="preserve">2.12.1. Модернизация содержания и технологий формирования предметных, метапредметных, личностных результатов 
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</si>
  <si>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</si>
  <si>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 xml:space="preserve">Минобрнауки Новосибирской области;
ГАУ ДПО НСО НИПКиПРО
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</si>
  <si>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</t>
  </si>
  <si>
    <t>6.3.2. Предоставление на конкурсной основе грантов в форме субсидий из областного бюджета Новосибирской области образовательным организациям высшего образования, расположенным на территории Новосибирской области</t>
  </si>
  <si>
    <t>будет создана сеть детских технопарков (региональных ресурсных центров развития и поддержки молодых талантов ), в соответствии с распоряжением Правительства Новосибирской области от 14.12.2016 № 459-рп "О Концепции создания и деятельности детских технопарков на территории Новосибирской области"</t>
  </si>
  <si>
    <t xml:space="preserve">5.1.2. Создание, оснащение современным оборудованием, обеспечение реализации образовательных программ детских технопарков, региональных ресурсных центров развития и поддержки молодых талантов, школьных предпринимательских компаний, STEM-центров, школьных бизнес-инкубаторов/IT-инкубаторов, школьных центров робототехники и /или прототипирования и др., расположенных на территории Новосибирской области
</t>
  </si>
  <si>
    <t>2.3.2. Приобретение оборудования для технологического обеспечения процедур оценки качества образования (материально-техническое оснащение РЦОИ, ППЭ)</t>
  </si>
  <si>
    <t xml:space="preserve">разработка, апробация и внедрение современных моделей поддержки школ с низкими результатами обучения и школ, функционирующих в неблагоприятных социальных условиях, включающих в себя инструменты идентификации школ с низкими результатами обучения и школ, функционирующих в сложных социальных условиях, механизмы финансовой и методической поддержки таких школ, механизмы мониторинга результативности программ улучшения результатов обучения.
В 2018-2020 годах 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 проводимых Минобрнауки России 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497.
Минобрнауки Новосибирской области готовит заявку (пакет документов) для участия в конкурсном отборе на 2018 год. Результаты будут известны до 30 декабря 2017 года.
</t>
  </si>
  <si>
    <t>субсидия АРИС (ед.)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</si>
  <si>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</t>
  </si>
  <si>
    <t>1.2.1.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</si>
  <si>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</t>
  </si>
  <si>
    <t>будет разработана и реализована программа повышения квалификации для технических специалистов ППЭ ГИА, осуществлено обучение профессиональных экспертов в системе общего образования по разработанной в рамках реализации мероприятия программе повышения квалификации, организовано обучение руководителей образовательных организаций, расположенных на территории Новосибирской области, по вопросам "Использования результатов оценочных процедур на территории Новосибирской области"</t>
  </si>
  <si>
    <t>2.3.3. Повышение квалификации специалистов, обеспечивающих реализацию мероприятий по развитию национально-региональной системы независимой оценки качества общего образования и создание национальных механизмов оценки качества (в том числе повышение квалификации педагогических работников в области педагогических измерений, анализа и использования результатов оценочных процедур)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</si>
  <si>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</si>
  <si>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организаций,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организаций, составит не менее 100 % от средней заработной плате текущего года в общем образовании Новосибирской области.
Адаптация и получение общего образования детей-инвалидов и детей с ОВЗ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</si>
  <si>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</si>
  <si>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</si>
  <si>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2.6.5. Предоставление субсидии на возмещение затрат:общеобразовательные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 обеспечивающие предоставление услуг в сфере образования (государственное задание)</t>
  </si>
  <si>
    <t>выполнение функций казёнными учреждениями, подведомственным Минобрнауки Новосибирской области</t>
  </si>
  <si>
    <t>Минобрнауки Новосибирской области,
ГКУ НСО ЦРМТБО,
ГКУ НСО НИМРО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</si>
  <si>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</si>
  <si>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проблем.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</si>
  <si>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</si>
  <si>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 проведена типологизации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 
</t>
  </si>
  <si>
    <t>Минобрнауки Новосибирской области,
ГКУ НСО НИМРО,
ГБУ НСО ОЦДК</t>
  </si>
  <si>
    <t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проведены два вебинара для заместителей директоров по учебно-воспитательной работе, учителей, специалистов в области оценки качества образования с охватом около 200 человек</t>
  </si>
  <si>
    <t>будет: оснащены школьные ШИБЦ оборудованием (рабочее место библиотекаря, беспроводной WI-FI, МФУ, рабочие места читателей и планшетные компьютеры). Дооснащены 17 существующих ШИБЦ (планшетные компьютеры); создана сеть базовых школ, в которых созданы ШИБЦ нового поколения, расширена сеть базовых школ до 37, пополнен фонд РИМБЦ (регионального информационно-методического библиотечного центра); подключены к фонду электронных изданий РИМБЦ не менее 10% образовательных организаций, расположенных на территории Новосибирской области; реализована программа повышения квалификации по развитию профессиональных компетенций педагогов - библиотекарей (2 модуля по 36 часов около 20 чел.); проведены семинары по организационной и методической поддержке создания ШИБЦ, с охватом в каждом семинаре не менее 20 человек; организована работа сообщества школьных библиотекарей на портале НООС; проведена межрегиональная конференция по распространению опыта создания и развития ШИБЦ с охватом около 200 человек</t>
  </si>
  <si>
    <t>будет обновляться специальный раздел  НООС (интернет-портал), страницы на сайте стажировочной площадки и сайтах подведомственных Минобрнауки Новосибирской области организаций для информационного сопровождения реализации мероприятия 2.12.</t>
  </si>
  <si>
    <t>будет разработано и издано учебное пособие для обучающихся общеобразовательных организаций, расположенных на территории Новосибирской области</t>
  </si>
  <si>
    <t>популяризация здорового образа жизни, подготовка к несению воинской службы в армии граждан РФ из Новосибирской области допризывного возраста. Планируемый охват не менее 200 чел.ежегодно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</si>
  <si>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</si>
  <si>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>5.3.1. Организация и проведение Всероссийских, региональных и областных интеллектуальных, спортивных, спортивно-технических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</si>
  <si>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 xml:space="preserve">в 2018-2019 годах мероприятия реализуется в рамках текущей деятельности Минобрнауки Новосибирской области совместно с ответственными исполнителями
</t>
  </si>
  <si>
    <t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</t>
  </si>
  <si>
    <t xml:space="preserve"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ФЦПРО - Федеральная целевая программа развития образования на 2016-2020 годы, утвержденная постановлением Правительства Российской Федерации от 23.05.2015 № 497;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</t>
  </si>
  <si>
    <t>в ГБОУ НСО ОЦО будут созданы условия для обучения детей с инвалидностью с использованием дистанционных образовательных технологий</t>
  </si>
  <si>
    <t xml:space="preserve"> премия (человек)</t>
  </si>
  <si>
    <r>
      <t>1.2.2.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Минобрнауки Новосибирской области с целью повышения их технической безопасности,</t>
    </r>
    <r>
      <rPr>
        <sz val="10"/>
        <color rgb="FFFF0000"/>
        <rFont val="Times New Roman"/>
        <family val="1"/>
        <charset val="204"/>
      </rPr>
      <t xml:space="preserve"> а так же оснащение их необходимым оборудованием и инвентарем </t>
    </r>
  </si>
  <si>
    <t>ПРИЛОЖЕНИЕ № 1
к приказу Минобрнауки
Новосибирской области 
от                                №
«Таблица № 3</t>
  </si>
  <si>
    <t xml:space="preserve">1.2.3. Замена оконных блоков в муниципальных образовательных организациях в Новосибирской области </t>
  </si>
  <si>
    <t>ГБУ НСО ОЦДК; 
ГБУ НСО ОблЦИТ;
ОМС Новосибирской области</t>
  </si>
  <si>
    <t>Минобрнауки Новосибирской области; 
ГАУ ДПО НСО НИПКиПРО совместно с ФГБОУ ВО НГПУ</t>
  </si>
  <si>
    <t>Минобрнауки Новосибирской области;
ОМС Новосибирской области</t>
  </si>
  <si>
    <t xml:space="preserve"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находящихся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
</t>
  </si>
  <si>
    <t>0710074981</t>
  </si>
  <si>
    <t>0710074982</t>
  </si>
  <si>
    <t>2.12.6. Обновление содержания и технологий дополнительного образования и воспитания детей</t>
  </si>
  <si>
    <t>2.12.7. 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</si>
  <si>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 xml:space="preserve">создана в муниципальных образованиях, расположенных на территории Новосибирской области, инфраструктура психолого-педагогической, диагностической и консультативной помощи родителям с детьми дошкольного возраста, в том числе от 0 до 3 лет;
созданы условия и механизмы реализации примерной образовательной программы дошкольного образования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</si>
</sst>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_ ;[Red]\-#,##0.0\ "/>
    <numFmt numFmtId="167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50">
    <xf numFmtId="0" fontId="0" fillId="0" borderId="0" xfId="0"/>
    <xf numFmtId="0" fontId="2" fillId="0" borderId="0" xfId="0" applyFont="1" applyFill="1" applyProtection="1">
      <protection locked="0"/>
    </xf>
    <xf numFmtId="0" fontId="5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7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  <protection locked="0"/>
    </xf>
    <xf numFmtId="165" fontId="2" fillId="0" borderId="1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164" fontId="9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/>
    </xf>
    <xf numFmtId="0" fontId="5" fillId="0" borderId="5" xfId="0" applyFont="1" applyFill="1" applyBorder="1" applyProtection="1"/>
    <xf numFmtId="0" fontId="2" fillId="0" borderId="5" xfId="0" applyFont="1" applyFill="1" applyBorder="1" applyProtection="1"/>
    <xf numFmtId="0" fontId="2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center" wrapText="1"/>
    </xf>
    <xf numFmtId="164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/>
    <xf numFmtId="164" fontId="2" fillId="0" borderId="0" xfId="0" applyNumberFormat="1" applyFont="1" applyFill="1" applyProtection="1"/>
    <xf numFmtId="0" fontId="2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00FFCC"/>
      <color rgb="FF66FFFF"/>
      <color rgb="FFCCFFFF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42"/>
  <sheetViews>
    <sheetView tabSelected="1" zoomScale="55" zoomScaleNormal="55" zoomScaleSheetLayoutView="55" workbookViewId="0">
      <pane xSplit="2" ySplit="7" topLeftCell="C1324" activePane="bottomRight" state="frozen"/>
      <selection pane="topRight" activeCell="C1" sqref="C1"/>
      <selection pane="bottomLeft" activeCell="A8" sqref="A8"/>
      <selection pane="bottomRight" activeCell="Y926" sqref="Y926"/>
    </sheetView>
  </sheetViews>
  <sheetFormatPr defaultColWidth="9.109375" defaultRowHeight="13.2" x14ac:dyDescent="0.25"/>
  <cols>
    <col min="1" max="1" width="31.109375" style="11" customWidth="1"/>
    <col min="2" max="2" width="22.33203125" style="11" customWidth="1"/>
    <col min="3" max="3" width="12" style="75" customWidth="1"/>
    <col min="4" max="4" width="13.109375" style="9" customWidth="1"/>
    <col min="5" max="5" width="12.33203125" style="9" customWidth="1"/>
    <col min="6" max="6" width="10.88671875" style="75" customWidth="1"/>
    <col min="7" max="7" width="15.6640625" style="10" hidden="1" customWidth="1"/>
    <col min="8" max="8" width="13" style="10" hidden="1" customWidth="1"/>
    <col min="9" max="9" width="13.33203125" style="10" hidden="1" customWidth="1"/>
    <col min="10" max="10" width="14" style="10" hidden="1" customWidth="1"/>
    <col min="11" max="11" width="13.44140625" style="10" hidden="1" customWidth="1"/>
    <col min="12" max="12" width="14.33203125" style="10" hidden="1" customWidth="1"/>
    <col min="13" max="13" width="13.44140625" style="10" hidden="1" customWidth="1"/>
    <col min="14" max="14" width="11.44140625" style="10" hidden="1" customWidth="1"/>
    <col min="15" max="15" width="17.5546875" style="10" hidden="1" customWidth="1"/>
    <col min="16" max="16" width="14.33203125" style="10" hidden="1" customWidth="1"/>
    <col min="17" max="17" width="14.88671875" style="10" customWidth="1"/>
    <col min="18" max="18" width="0.88671875" style="10" hidden="1" customWidth="1"/>
    <col min="19" max="19" width="16.33203125" style="10" bestFit="1" customWidth="1"/>
    <col min="20" max="20" width="15.6640625" style="10" hidden="1" customWidth="1"/>
    <col min="21" max="21" width="16.6640625" style="10" bestFit="1" customWidth="1"/>
    <col min="22" max="22" width="15.6640625" style="10" hidden="1" customWidth="1"/>
    <col min="23" max="23" width="15.88671875" style="10" bestFit="1" customWidth="1"/>
    <col min="24" max="24" width="15.6640625" style="10" hidden="1" customWidth="1"/>
    <col min="25" max="25" width="16.33203125" style="10" bestFit="1" customWidth="1"/>
    <col min="26" max="26" width="15.6640625" style="10" hidden="1" customWidth="1"/>
    <col min="27" max="27" width="14.44140625" style="10" customWidth="1"/>
    <col min="28" max="28" width="15.88671875" style="10" bestFit="1" customWidth="1"/>
    <col min="29" max="29" width="15.88671875" style="10" hidden="1" customWidth="1"/>
    <col min="30" max="30" width="30.33203125" style="7" customWidth="1"/>
    <col min="31" max="31" width="53.33203125" style="5" customWidth="1"/>
    <col min="32" max="32" width="38.33203125" style="11" hidden="1" customWidth="1"/>
    <col min="33" max="33" width="0" style="11" hidden="1" customWidth="1"/>
    <col min="34" max="34" width="17.33203125" style="11" customWidth="1"/>
    <col min="35" max="16384" width="9.109375" style="11"/>
  </cols>
  <sheetData>
    <row r="1" spans="1:37" ht="93.6" x14ac:dyDescent="0.25">
      <c r="A1" s="12"/>
      <c r="B1" s="12"/>
      <c r="C1" s="13"/>
      <c r="D1" s="14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78" t="s">
        <v>619</v>
      </c>
    </row>
    <row r="2" spans="1:37" ht="14.4" customHeight="1" x14ac:dyDescent="0.25">
      <c r="A2" s="112" t="s">
        <v>458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7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7" ht="15.6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</row>
    <row r="5" spans="1:37" ht="13.2" customHeight="1" x14ac:dyDescent="0.25">
      <c r="A5" s="12"/>
      <c r="B5" s="12"/>
      <c r="C5" s="13"/>
      <c r="D5" s="14"/>
      <c r="E5" s="14"/>
      <c r="F5" s="13"/>
      <c r="G5" s="15"/>
      <c r="H5" s="15" t="s">
        <v>178</v>
      </c>
      <c r="I5" s="15"/>
      <c r="J5" s="15" t="s">
        <v>178</v>
      </c>
      <c r="K5" s="15"/>
      <c r="L5" s="15" t="s">
        <v>178</v>
      </c>
      <c r="M5" s="15"/>
      <c r="N5" s="15" t="s">
        <v>178</v>
      </c>
      <c r="O5" s="15"/>
      <c r="P5" s="15" t="s">
        <v>178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178</v>
      </c>
      <c r="AD5" s="16"/>
      <c r="AE5" s="17"/>
    </row>
    <row r="6" spans="1:37" s="5" customFormat="1" ht="46.5" customHeight="1" x14ac:dyDescent="0.3">
      <c r="A6" s="100" t="s">
        <v>172</v>
      </c>
      <c r="B6" s="100" t="s">
        <v>0</v>
      </c>
      <c r="C6" s="100" t="s">
        <v>36</v>
      </c>
      <c r="D6" s="100"/>
      <c r="E6" s="100"/>
      <c r="F6" s="100"/>
      <c r="G6" s="113" t="s">
        <v>98</v>
      </c>
      <c r="H6" s="107" t="s">
        <v>176</v>
      </c>
      <c r="I6" s="100" t="s">
        <v>177</v>
      </c>
      <c r="J6" s="100"/>
      <c r="K6" s="100"/>
      <c r="L6" s="100"/>
      <c r="M6" s="100"/>
      <c r="N6" s="100"/>
      <c r="O6" s="100"/>
      <c r="P6" s="100"/>
      <c r="Q6" s="113" t="s">
        <v>490</v>
      </c>
      <c r="R6" s="107" t="s">
        <v>434</v>
      </c>
      <c r="S6" s="100" t="s">
        <v>435</v>
      </c>
      <c r="T6" s="100"/>
      <c r="U6" s="100"/>
      <c r="V6" s="100"/>
      <c r="W6" s="100"/>
      <c r="X6" s="100"/>
      <c r="Y6" s="100"/>
      <c r="Z6" s="100"/>
      <c r="AA6" s="107" t="s">
        <v>182</v>
      </c>
      <c r="AB6" s="107" t="s">
        <v>489</v>
      </c>
      <c r="AC6" s="107" t="s">
        <v>61</v>
      </c>
      <c r="AD6" s="100" t="s">
        <v>1</v>
      </c>
      <c r="AE6" s="100" t="s">
        <v>2</v>
      </c>
      <c r="AF6" s="137" t="s">
        <v>309</v>
      </c>
      <c r="AG6" s="138"/>
      <c r="AH6" s="4"/>
      <c r="AI6" s="4"/>
    </row>
    <row r="7" spans="1:37" s="5" customFormat="1" ht="26.4" x14ac:dyDescent="0.3">
      <c r="A7" s="100"/>
      <c r="B7" s="100"/>
      <c r="C7" s="94" t="s">
        <v>3</v>
      </c>
      <c r="D7" s="18" t="s">
        <v>37</v>
      </c>
      <c r="E7" s="18" t="s">
        <v>4</v>
      </c>
      <c r="F7" s="94" t="s">
        <v>5</v>
      </c>
      <c r="G7" s="114"/>
      <c r="H7" s="109"/>
      <c r="I7" s="94" t="s">
        <v>94</v>
      </c>
      <c r="J7" s="94" t="s">
        <v>38</v>
      </c>
      <c r="K7" s="94" t="s">
        <v>95</v>
      </c>
      <c r="L7" s="94" t="s">
        <v>179</v>
      </c>
      <c r="M7" s="94" t="s">
        <v>96</v>
      </c>
      <c r="N7" s="94" t="s">
        <v>180</v>
      </c>
      <c r="O7" s="94" t="s">
        <v>97</v>
      </c>
      <c r="P7" s="94" t="s">
        <v>181</v>
      </c>
      <c r="Q7" s="114"/>
      <c r="R7" s="109"/>
      <c r="S7" s="94" t="s">
        <v>94</v>
      </c>
      <c r="T7" s="94" t="s">
        <v>38</v>
      </c>
      <c r="U7" s="94" t="s">
        <v>95</v>
      </c>
      <c r="V7" s="94" t="s">
        <v>179</v>
      </c>
      <c r="W7" s="94" t="s">
        <v>96</v>
      </c>
      <c r="X7" s="94" t="s">
        <v>180</v>
      </c>
      <c r="Y7" s="94" t="s">
        <v>97</v>
      </c>
      <c r="Z7" s="94" t="s">
        <v>181</v>
      </c>
      <c r="AA7" s="109"/>
      <c r="AB7" s="109"/>
      <c r="AC7" s="109"/>
      <c r="AD7" s="100"/>
      <c r="AE7" s="100"/>
      <c r="AF7" s="137"/>
      <c r="AG7" s="138"/>
      <c r="AH7" s="4"/>
      <c r="AI7" s="4"/>
    </row>
    <row r="8" spans="1:37" ht="13.2" customHeight="1" x14ac:dyDescent="0.25">
      <c r="A8" s="94">
        <v>1</v>
      </c>
      <c r="B8" s="94">
        <v>2</v>
      </c>
      <c r="C8" s="19">
        <v>3</v>
      </c>
      <c r="D8" s="20">
        <v>4</v>
      </c>
      <c r="E8" s="20">
        <v>5</v>
      </c>
      <c r="F8" s="19">
        <v>6</v>
      </c>
      <c r="G8" s="19">
        <v>7</v>
      </c>
      <c r="H8" s="19">
        <v>8</v>
      </c>
      <c r="I8" s="19">
        <v>8</v>
      </c>
      <c r="J8" s="19">
        <v>10</v>
      </c>
      <c r="K8" s="19">
        <v>9</v>
      </c>
      <c r="L8" s="19"/>
      <c r="M8" s="19">
        <v>10</v>
      </c>
      <c r="N8" s="19"/>
      <c r="O8" s="19">
        <v>11</v>
      </c>
      <c r="P8" s="19"/>
      <c r="Q8" s="19">
        <v>12</v>
      </c>
      <c r="R8" s="19"/>
      <c r="S8" s="19">
        <v>13</v>
      </c>
      <c r="T8" s="19"/>
      <c r="U8" s="19">
        <v>14</v>
      </c>
      <c r="V8" s="19"/>
      <c r="W8" s="19">
        <v>15</v>
      </c>
      <c r="X8" s="19"/>
      <c r="Y8" s="19">
        <v>16</v>
      </c>
      <c r="Z8" s="19"/>
      <c r="AA8" s="19">
        <v>17</v>
      </c>
      <c r="AB8" s="19">
        <v>18</v>
      </c>
      <c r="AC8" s="19"/>
      <c r="AD8" s="96">
        <v>19</v>
      </c>
      <c r="AE8" s="94">
        <v>20</v>
      </c>
      <c r="AF8" s="1"/>
      <c r="AG8" s="1"/>
      <c r="AH8" s="1"/>
      <c r="AI8" s="1"/>
      <c r="AJ8" s="1"/>
      <c r="AK8" s="1"/>
    </row>
    <row r="9" spans="1:37" ht="15" customHeight="1" x14ac:dyDescent="0.25">
      <c r="A9" s="101" t="s">
        <v>213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"/>
      <c r="AG9" s="1"/>
      <c r="AH9" s="1"/>
      <c r="AI9" s="1"/>
      <c r="AJ9" s="1"/>
      <c r="AK9" s="1"/>
    </row>
    <row r="10" spans="1:37" ht="29.25" customHeight="1" x14ac:dyDescent="0.25">
      <c r="A10" s="101" t="s">
        <v>214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"/>
      <c r="AG10" s="1"/>
      <c r="AH10" s="1"/>
      <c r="AI10" s="1"/>
      <c r="AJ10" s="1"/>
      <c r="AK10" s="1"/>
    </row>
    <row r="11" spans="1:37" ht="19.5" customHeight="1" x14ac:dyDescent="0.25">
      <c r="A11" s="101" t="s">
        <v>215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"/>
      <c r="AG11" s="1"/>
      <c r="AH11" s="1"/>
      <c r="AI11" s="1"/>
      <c r="AJ11" s="1"/>
      <c r="AK11" s="1"/>
    </row>
    <row r="12" spans="1:37" ht="17.25" customHeight="1" x14ac:dyDescent="0.25">
      <c r="A12" s="101" t="s">
        <v>216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"/>
      <c r="AG12" s="1"/>
      <c r="AH12" s="1"/>
      <c r="AI12" s="1"/>
      <c r="AJ12" s="1"/>
      <c r="AK12" s="1"/>
    </row>
    <row r="13" spans="1:37" ht="25.2" customHeight="1" x14ac:dyDescent="0.25">
      <c r="A13" s="101" t="s">
        <v>217</v>
      </c>
      <c r="B13" s="115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"/>
      <c r="AG13" s="1"/>
      <c r="AH13" s="1"/>
      <c r="AI13" s="1"/>
      <c r="AJ13" s="1"/>
      <c r="AK13" s="1"/>
    </row>
    <row r="14" spans="1:37" ht="12.75" customHeight="1" x14ac:dyDescent="0.25">
      <c r="A14" s="102" t="s">
        <v>212</v>
      </c>
      <c r="B14" s="93" t="s">
        <v>497</v>
      </c>
      <c r="C14" s="91"/>
      <c r="D14" s="92"/>
      <c r="E14" s="92"/>
      <c r="F14" s="91"/>
      <c r="G14" s="21">
        <f>G24</f>
        <v>690</v>
      </c>
      <c r="H14" s="21">
        <f>H24</f>
        <v>0</v>
      </c>
      <c r="I14" s="21">
        <f t="shared" ref="I14:P14" si="0">I24</f>
        <v>0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690</v>
      </c>
      <c r="P14" s="21">
        <f t="shared" si="0"/>
        <v>0</v>
      </c>
      <c r="Q14" s="21">
        <f>SUM(Q24+Q34)</f>
        <v>750</v>
      </c>
      <c r="R14" s="21">
        <f t="shared" ref="R14:AC14" si="1">SUM(R24+R34)</f>
        <v>0</v>
      </c>
      <c r="S14" s="21"/>
      <c r="T14" s="21"/>
      <c r="U14" s="21"/>
      <c r="V14" s="21"/>
      <c r="W14" s="21"/>
      <c r="X14" s="21">
        <f t="shared" si="1"/>
        <v>0</v>
      </c>
      <c r="Y14" s="21">
        <f t="shared" si="1"/>
        <v>750</v>
      </c>
      <c r="Z14" s="21">
        <f t="shared" si="1"/>
        <v>0</v>
      </c>
      <c r="AA14" s="21">
        <v>0</v>
      </c>
      <c r="AB14" s="21"/>
      <c r="AC14" s="21">
        <f t="shared" si="1"/>
        <v>0</v>
      </c>
      <c r="AD14" s="100" t="s">
        <v>218</v>
      </c>
      <c r="AE14" s="116" t="s">
        <v>484</v>
      </c>
    </row>
    <row r="15" spans="1:37" ht="26.4" customHeight="1" x14ac:dyDescent="0.25">
      <c r="A15" s="102"/>
      <c r="B15" s="95" t="s">
        <v>125</v>
      </c>
      <c r="C15" s="22"/>
      <c r="D15" s="20"/>
      <c r="E15" s="20"/>
      <c r="F15" s="19"/>
      <c r="G15" s="23">
        <f>ROUND(G16/G14,1)</f>
        <v>901.6</v>
      </c>
      <c r="H15" s="23" t="e">
        <f>ROUND(H16/H14,1)</f>
        <v>#DIV/0!</v>
      </c>
      <c r="I15" s="23" t="e">
        <f t="shared" ref="I15:P15" si="2">ROUND(I16/I14,1)</f>
        <v>#DIV/0!</v>
      </c>
      <c r="J15" s="23" t="e">
        <f t="shared" si="2"/>
        <v>#DIV/0!</v>
      </c>
      <c r="K15" s="23" t="e">
        <f t="shared" si="2"/>
        <v>#DIV/0!</v>
      </c>
      <c r="L15" s="23" t="e">
        <f t="shared" si="2"/>
        <v>#DIV/0!</v>
      </c>
      <c r="M15" s="23" t="e">
        <f t="shared" si="2"/>
        <v>#DIV/0!</v>
      </c>
      <c r="N15" s="23" t="e">
        <f t="shared" si="2"/>
        <v>#DIV/0!</v>
      </c>
      <c r="O15" s="23">
        <f t="shared" si="2"/>
        <v>128.6</v>
      </c>
      <c r="P15" s="23" t="e">
        <f t="shared" si="2"/>
        <v>#DIV/0!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00"/>
      <c r="AE15" s="117"/>
    </row>
    <row r="16" spans="1:37" ht="34.200000000000003" customHeight="1" x14ac:dyDescent="0.25">
      <c r="A16" s="99"/>
      <c r="B16" s="98" t="s">
        <v>101</v>
      </c>
      <c r="C16" s="19"/>
      <c r="D16" s="20"/>
      <c r="E16" s="20"/>
      <c r="F16" s="19"/>
      <c r="G16" s="23">
        <f t="shared" ref="G16:Q16" si="3">SUM(G17:G23)</f>
        <v>622131.59999999986</v>
      </c>
      <c r="H16" s="23">
        <f t="shared" si="3"/>
        <v>613243.48</v>
      </c>
      <c r="I16" s="23">
        <f t="shared" si="3"/>
        <v>308010.59999999998</v>
      </c>
      <c r="J16" s="23">
        <f t="shared" si="3"/>
        <v>613243.48</v>
      </c>
      <c r="K16" s="23">
        <f t="shared" si="3"/>
        <v>144402.19999999998</v>
      </c>
      <c r="L16" s="23">
        <f t="shared" si="3"/>
        <v>0</v>
      </c>
      <c r="M16" s="23">
        <f t="shared" si="3"/>
        <v>80997.600000000006</v>
      </c>
      <c r="N16" s="23">
        <f t="shared" si="3"/>
        <v>0</v>
      </c>
      <c r="O16" s="23">
        <f t="shared" si="3"/>
        <v>88721.2</v>
      </c>
      <c r="P16" s="23">
        <f t="shared" si="3"/>
        <v>0</v>
      </c>
      <c r="Q16" s="23">
        <f t="shared" si="3"/>
        <v>190650.59263</v>
      </c>
      <c r="R16" s="23">
        <f t="shared" ref="R16:AC16" si="4">SUM(R17:R23)</f>
        <v>0</v>
      </c>
      <c r="S16" s="23">
        <f t="shared" si="4"/>
        <v>9297.2000000000007</v>
      </c>
      <c r="T16" s="23">
        <f t="shared" si="4"/>
        <v>0</v>
      </c>
      <c r="U16" s="23">
        <f t="shared" si="4"/>
        <v>37252.55863</v>
      </c>
      <c r="V16" s="23">
        <f t="shared" si="4"/>
        <v>0</v>
      </c>
      <c r="W16" s="23">
        <f t="shared" si="4"/>
        <v>80027.030859999999</v>
      </c>
      <c r="X16" s="23">
        <f t="shared" si="4"/>
        <v>0</v>
      </c>
      <c r="Y16" s="23">
        <f t="shared" si="4"/>
        <v>64073.803140000004</v>
      </c>
      <c r="Z16" s="23">
        <f t="shared" si="4"/>
        <v>0</v>
      </c>
      <c r="AA16" s="23">
        <f t="shared" si="4"/>
        <v>110473.5</v>
      </c>
      <c r="AB16" s="23">
        <f t="shared" si="4"/>
        <v>56100</v>
      </c>
      <c r="AC16" s="23">
        <f t="shared" si="4"/>
        <v>0</v>
      </c>
      <c r="AD16" s="100"/>
      <c r="AE16" s="117"/>
    </row>
    <row r="17" spans="1:35" ht="13.2" customHeight="1" x14ac:dyDescent="0.25">
      <c r="A17" s="99"/>
      <c r="B17" s="107" t="s">
        <v>17</v>
      </c>
      <c r="C17" s="19">
        <f>C27</f>
        <v>124</v>
      </c>
      <c r="D17" s="19" t="str">
        <f t="shared" ref="D17:F17" si="5">D27</f>
        <v>0701</v>
      </c>
      <c r="E17" s="19" t="str">
        <f t="shared" si="5"/>
        <v>0710004040</v>
      </c>
      <c r="F17" s="19" t="str">
        <f t="shared" si="5"/>
        <v>414</v>
      </c>
      <c r="G17" s="23">
        <f>G27+G37</f>
        <v>424899.6</v>
      </c>
      <c r="H17" s="23">
        <f t="shared" ref="H17:AC17" si="6">H27+H37</f>
        <v>559599.98</v>
      </c>
      <c r="I17" s="23">
        <f t="shared" si="6"/>
        <v>279778.7</v>
      </c>
      <c r="J17" s="23">
        <f t="shared" si="6"/>
        <v>559599.98</v>
      </c>
      <c r="K17" s="23">
        <f t="shared" si="6"/>
        <v>123470.8</v>
      </c>
      <c r="L17" s="23">
        <f t="shared" si="6"/>
        <v>0</v>
      </c>
      <c r="M17" s="23">
        <f t="shared" si="6"/>
        <v>20947.8</v>
      </c>
      <c r="N17" s="23">
        <f t="shared" si="6"/>
        <v>0</v>
      </c>
      <c r="O17" s="23">
        <f t="shared" si="6"/>
        <v>702.3</v>
      </c>
      <c r="P17" s="23">
        <f t="shared" si="6"/>
        <v>0</v>
      </c>
      <c r="Q17" s="23">
        <f>Q27+Q37</f>
        <v>30100.086500000001</v>
      </c>
      <c r="R17" s="23">
        <f t="shared" si="6"/>
        <v>0</v>
      </c>
      <c r="S17" s="23">
        <f t="shared" si="6"/>
        <v>9297.2000000000007</v>
      </c>
      <c r="T17" s="23">
        <f t="shared" si="6"/>
        <v>0</v>
      </c>
      <c r="U17" s="23">
        <f t="shared" si="6"/>
        <v>18779.45564</v>
      </c>
      <c r="V17" s="23">
        <f t="shared" si="6"/>
        <v>0</v>
      </c>
      <c r="W17" s="23">
        <f t="shared" si="6"/>
        <v>892.93086000000005</v>
      </c>
      <c r="X17" s="23">
        <f t="shared" si="6"/>
        <v>0</v>
      </c>
      <c r="Y17" s="23">
        <f t="shared" si="6"/>
        <v>1130.5</v>
      </c>
      <c r="Z17" s="23">
        <f t="shared" si="6"/>
        <v>0</v>
      </c>
      <c r="AA17" s="23">
        <f t="shared" si="6"/>
        <v>56100</v>
      </c>
      <c r="AB17" s="23">
        <f t="shared" si="6"/>
        <v>56100</v>
      </c>
      <c r="AC17" s="23">
        <f t="shared" si="6"/>
        <v>0</v>
      </c>
      <c r="AD17" s="100"/>
      <c r="AE17" s="117"/>
    </row>
    <row r="18" spans="1:35" ht="13.2" customHeight="1" x14ac:dyDescent="0.25">
      <c r="A18" s="99"/>
      <c r="B18" s="108"/>
      <c r="C18" s="19">
        <f>C28</f>
        <v>124</v>
      </c>
      <c r="D18" s="19" t="str">
        <f t="shared" ref="D18:F18" si="7">D28</f>
        <v>0701</v>
      </c>
      <c r="E18" s="19" t="str">
        <f t="shared" si="7"/>
        <v>07100R0210</v>
      </c>
      <c r="F18" s="19" t="str">
        <f t="shared" si="7"/>
        <v>414</v>
      </c>
      <c r="G18" s="23">
        <f>G28+G38</f>
        <v>34132.699999999997</v>
      </c>
      <c r="H18" s="23">
        <f t="shared" ref="H18:AC18" si="8">H28+H38</f>
        <v>0</v>
      </c>
      <c r="I18" s="23">
        <f t="shared" si="8"/>
        <v>21.3</v>
      </c>
      <c r="J18" s="23">
        <f t="shared" si="8"/>
        <v>0</v>
      </c>
      <c r="K18" s="23">
        <f t="shared" si="8"/>
        <v>12118.6</v>
      </c>
      <c r="L18" s="23">
        <f t="shared" si="8"/>
        <v>0</v>
      </c>
      <c r="M18" s="23">
        <f t="shared" si="8"/>
        <v>49.8</v>
      </c>
      <c r="N18" s="23">
        <f t="shared" si="8"/>
        <v>0</v>
      </c>
      <c r="O18" s="23">
        <f t="shared" si="8"/>
        <v>21943</v>
      </c>
      <c r="P18" s="23">
        <f t="shared" si="8"/>
        <v>0</v>
      </c>
      <c r="Q18" s="23">
        <f>Q28+Q38</f>
        <v>0</v>
      </c>
      <c r="R18" s="23">
        <f t="shared" si="8"/>
        <v>0</v>
      </c>
      <c r="S18" s="23">
        <f t="shared" si="8"/>
        <v>0</v>
      </c>
      <c r="T18" s="23">
        <f t="shared" si="8"/>
        <v>0</v>
      </c>
      <c r="U18" s="23">
        <f t="shared" si="8"/>
        <v>0</v>
      </c>
      <c r="V18" s="23">
        <f t="shared" si="8"/>
        <v>0</v>
      </c>
      <c r="W18" s="23">
        <f t="shared" si="8"/>
        <v>0</v>
      </c>
      <c r="X18" s="23">
        <f t="shared" si="8"/>
        <v>0</v>
      </c>
      <c r="Y18" s="23">
        <f t="shared" si="8"/>
        <v>0</v>
      </c>
      <c r="Z18" s="23">
        <f t="shared" si="8"/>
        <v>0</v>
      </c>
      <c r="AA18" s="23">
        <f t="shared" si="8"/>
        <v>0</v>
      </c>
      <c r="AB18" s="23">
        <f t="shared" si="8"/>
        <v>0</v>
      </c>
      <c r="AC18" s="23">
        <f t="shared" si="8"/>
        <v>0</v>
      </c>
      <c r="AD18" s="100"/>
      <c r="AE18" s="117"/>
    </row>
    <row r="19" spans="1:35" ht="13.2" customHeight="1" x14ac:dyDescent="0.25">
      <c r="A19" s="99"/>
      <c r="B19" s="109"/>
      <c r="C19" s="19">
        <f>C29</f>
        <v>124</v>
      </c>
      <c r="D19" s="19" t="str">
        <f t="shared" ref="D19:F19" si="9">D29</f>
        <v>0701</v>
      </c>
      <c r="E19" s="19" t="str">
        <f t="shared" si="9"/>
        <v>0710070490</v>
      </c>
      <c r="F19" s="19" t="str">
        <f t="shared" si="9"/>
        <v>522</v>
      </c>
      <c r="G19" s="23">
        <f>G29+G39</f>
        <v>37023.399999999994</v>
      </c>
      <c r="H19" s="23">
        <f t="shared" ref="H19:AC19" si="10">H29+H39</f>
        <v>53643.5</v>
      </c>
      <c r="I19" s="23">
        <f t="shared" si="10"/>
        <v>28210.6</v>
      </c>
      <c r="J19" s="23">
        <f t="shared" si="10"/>
        <v>53643.5</v>
      </c>
      <c r="K19" s="23">
        <f t="shared" si="10"/>
        <v>8812.7999999999993</v>
      </c>
      <c r="L19" s="23">
        <f t="shared" si="10"/>
        <v>0</v>
      </c>
      <c r="M19" s="23">
        <f t="shared" si="10"/>
        <v>0</v>
      </c>
      <c r="N19" s="23">
        <f t="shared" si="10"/>
        <v>0</v>
      </c>
      <c r="O19" s="23">
        <f t="shared" si="10"/>
        <v>0</v>
      </c>
      <c r="P19" s="23">
        <f t="shared" si="10"/>
        <v>0</v>
      </c>
      <c r="Q19" s="23">
        <f>Q29+Q39</f>
        <v>157900.00612999999</v>
      </c>
      <c r="R19" s="23">
        <f t="shared" si="10"/>
        <v>0</v>
      </c>
      <c r="S19" s="23">
        <f t="shared" si="10"/>
        <v>0</v>
      </c>
      <c r="T19" s="23">
        <f t="shared" si="10"/>
        <v>0</v>
      </c>
      <c r="U19" s="23">
        <f t="shared" si="10"/>
        <v>18473.102989999999</v>
      </c>
      <c r="V19" s="23">
        <f t="shared" si="10"/>
        <v>0</v>
      </c>
      <c r="W19" s="23">
        <f t="shared" si="10"/>
        <v>79134.100000000006</v>
      </c>
      <c r="X19" s="23">
        <f t="shared" si="10"/>
        <v>0</v>
      </c>
      <c r="Y19" s="23">
        <f t="shared" si="10"/>
        <v>60292.803140000004</v>
      </c>
      <c r="Z19" s="23">
        <f t="shared" si="10"/>
        <v>0</v>
      </c>
      <c r="AA19" s="23">
        <f t="shared" si="10"/>
        <v>53373.5</v>
      </c>
      <c r="AB19" s="23">
        <f t="shared" si="10"/>
        <v>0</v>
      </c>
      <c r="AC19" s="23">
        <f t="shared" si="10"/>
        <v>0</v>
      </c>
      <c r="AD19" s="100"/>
      <c r="AE19" s="117"/>
    </row>
    <row r="20" spans="1:35" ht="13.2" customHeight="1" x14ac:dyDescent="0.25">
      <c r="A20" s="99"/>
      <c r="B20" s="107" t="s">
        <v>8</v>
      </c>
      <c r="C20" s="19">
        <v>124</v>
      </c>
      <c r="D20" s="20" t="s">
        <v>40</v>
      </c>
      <c r="E20" s="20" t="s">
        <v>524</v>
      </c>
      <c r="F20" s="19">
        <v>521</v>
      </c>
      <c r="G20" s="23">
        <f>G30+G40</f>
        <v>125002.7</v>
      </c>
      <c r="H20" s="23">
        <f t="shared" ref="H20:AC22" si="11">H30+H40</f>
        <v>0</v>
      </c>
      <c r="I20" s="23">
        <f t="shared" si="11"/>
        <v>0</v>
      </c>
      <c r="J20" s="23">
        <f t="shared" si="11"/>
        <v>0</v>
      </c>
      <c r="K20" s="23">
        <f t="shared" si="11"/>
        <v>0</v>
      </c>
      <c r="L20" s="23">
        <f t="shared" si="11"/>
        <v>0</v>
      </c>
      <c r="M20" s="23">
        <f t="shared" si="11"/>
        <v>60000</v>
      </c>
      <c r="N20" s="23">
        <f t="shared" si="11"/>
        <v>0</v>
      </c>
      <c r="O20" s="23">
        <f t="shared" si="11"/>
        <v>65002.7</v>
      </c>
      <c r="P20" s="23">
        <f t="shared" si="11"/>
        <v>0</v>
      </c>
      <c r="Q20" s="23">
        <f t="shared" si="11"/>
        <v>0</v>
      </c>
      <c r="R20" s="23">
        <f t="shared" si="11"/>
        <v>0</v>
      </c>
      <c r="S20" s="23">
        <f t="shared" si="11"/>
        <v>0</v>
      </c>
      <c r="T20" s="23">
        <f t="shared" si="11"/>
        <v>0</v>
      </c>
      <c r="U20" s="23">
        <f t="shared" si="11"/>
        <v>0</v>
      </c>
      <c r="V20" s="23">
        <f t="shared" si="11"/>
        <v>0</v>
      </c>
      <c r="W20" s="23">
        <f t="shared" si="11"/>
        <v>0</v>
      </c>
      <c r="X20" s="23">
        <f t="shared" si="11"/>
        <v>0</v>
      </c>
      <c r="Y20" s="23">
        <f t="shared" si="11"/>
        <v>0</v>
      </c>
      <c r="Z20" s="23">
        <f t="shared" si="11"/>
        <v>0</v>
      </c>
      <c r="AA20" s="23">
        <f t="shared" si="11"/>
        <v>0</v>
      </c>
      <c r="AB20" s="23">
        <f t="shared" si="11"/>
        <v>0</v>
      </c>
      <c r="AC20" s="23">
        <f t="shared" si="11"/>
        <v>0</v>
      </c>
      <c r="AD20" s="100"/>
      <c r="AE20" s="117"/>
    </row>
    <row r="21" spans="1:35" ht="13.2" customHeight="1" x14ac:dyDescent="0.25">
      <c r="A21" s="99"/>
      <c r="B21" s="109"/>
      <c r="C21" s="19">
        <v>124</v>
      </c>
      <c r="D21" s="20" t="s">
        <v>40</v>
      </c>
      <c r="E21" s="20" t="s">
        <v>524</v>
      </c>
      <c r="F21" s="19">
        <v>522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>
        <f>Q31+Q40</f>
        <v>0</v>
      </c>
      <c r="R21" s="23"/>
      <c r="S21" s="23">
        <f t="shared" si="11"/>
        <v>0</v>
      </c>
      <c r="T21" s="23">
        <f t="shared" si="11"/>
        <v>0</v>
      </c>
      <c r="U21" s="23">
        <f t="shared" si="11"/>
        <v>0</v>
      </c>
      <c r="V21" s="23">
        <f t="shared" si="11"/>
        <v>0</v>
      </c>
      <c r="W21" s="23">
        <f t="shared" si="11"/>
        <v>0</v>
      </c>
      <c r="X21" s="23">
        <f t="shared" si="11"/>
        <v>0</v>
      </c>
      <c r="Y21" s="23">
        <f>Y31+Y40</f>
        <v>0</v>
      </c>
      <c r="Z21" s="23"/>
      <c r="AA21" s="23">
        <f t="shared" si="11"/>
        <v>0</v>
      </c>
      <c r="AB21" s="23">
        <f t="shared" si="11"/>
        <v>0</v>
      </c>
      <c r="AC21" s="23"/>
      <c r="AD21" s="100"/>
      <c r="AE21" s="117"/>
    </row>
    <row r="22" spans="1:35" ht="13.2" customHeight="1" x14ac:dyDescent="0.25">
      <c r="A22" s="99"/>
      <c r="B22" s="95" t="s">
        <v>9</v>
      </c>
      <c r="C22" s="19">
        <f>C32</f>
        <v>124</v>
      </c>
      <c r="D22" s="19" t="str">
        <f>D32</f>
        <v>0701</v>
      </c>
      <c r="E22" s="19" t="str">
        <f>E32</f>
        <v>0710070490</v>
      </c>
      <c r="F22" s="19">
        <f>F32</f>
        <v>522</v>
      </c>
      <c r="G22" s="23">
        <f>G32+G41</f>
        <v>1073.2</v>
      </c>
      <c r="H22" s="23">
        <f t="shared" ref="H22:AC22" si="12">H32+H41</f>
        <v>0</v>
      </c>
      <c r="I22" s="23">
        <f t="shared" si="12"/>
        <v>0</v>
      </c>
      <c r="J22" s="23">
        <f t="shared" si="12"/>
        <v>0</v>
      </c>
      <c r="K22" s="23">
        <f t="shared" si="12"/>
        <v>0</v>
      </c>
      <c r="L22" s="23">
        <f t="shared" si="12"/>
        <v>0</v>
      </c>
      <c r="M22" s="23">
        <f t="shared" si="12"/>
        <v>0</v>
      </c>
      <c r="N22" s="23">
        <f t="shared" si="12"/>
        <v>0</v>
      </c>
      <c r="O22" s="23">
        <f t="shared" si="12"/>
        <v>1073.2</v>
      </c>
      <c r="P22" s="23">
        <f t="shared" si="12"/>
        <v>0</v>
      </c>
      <c r="Q22" s="23">
        <f>Q32+Q41</f>
        <v>2650.5</v>
      </c>
      <c r="R22" s="23">
        <f t="shared" si="12"/>
        <v>0</v>
      </c>
      <c r="S22" s="23">
        <f t="shared" si="11"/>
        <v>0</v>
      </c>
      <c r="T22" s="23">
        <f t="shared" si="12"/>
        <v>0</v>
      </c>
      <c r="U22" s="23">
        <f t="shared" si="12"/>
        <v>0</v>
      </c>
      <c r="V22" s="23">
        <f t="shared" si="12"/>
        <v>0</v>
      </c>
      <c r="W22" s="23">
        <f t="shared" si="12"/>
        <v>0</v>
      </c>
      <c r="X22" s="23">
        <f t="shared" si="12"/>
        <v>0</v>
      </c>
      <c r="Y22" s="23">
        <f t="shared" si="12"/>
        <v>2650.5</v>
      </c>
      <c r="Z22" s="23">
        <f t="shared" si="12"/>
        <v>0</v>
      </c>
      <c r="AA22" s="23">
        <f t="shared" si="12"/>
        <v>1000</v>
      </c>
      <c r="AB22" s="23">
        <f t="shared" si="12"/>
        <v>0</v>
      </c>
      <c r="AC22" s="23">
        <f t="shared" si="12"/>
        <v>0</v>
      </c>
      <c r="AD22" s="100"/>
      <c r="AE22" s="117"/>
    </row>
    <row r="23" spans="1:35" ht="98.4" customHeight="1" x14ac:dyDescent="0.25">
      <c r="A23" s="99"/>
      <c r="B23" s="95" t="s">
        <v>10</v>
      </c>
      <c r="C23" s="19"/>
      <c r="D23" s="20"/>
      <c r="E23" s="20"/>
      <c r="F23" s="19"/>
      <c r="G23" s="23">
        <f>G33+G42</f>
        <v>0</v>
      </c>
      <c r="H23" s="23">
        <f t="shared" ref="H23:AC23" si="13">H33+H42</f>
        <v>0</v>
      </c>
      <c r="I23" s="23">
        <f t="shared" si="13"/>
        <v>0</v>
      </c>
      <c r="J23" s="23">
        <f t="shared" si="13"/>
        <v>0</v>
      </c>
      <c r="K23" s="23">
        <f t="shared" si="13"/>
        <v>0</v>
      </c>
      <c r="L23" s="23">
        <f t="shared" si="13"/>
        <v>0</v>
      </c>
      <c r="M23" s="23">
        <f t="shared" si="13"/>
        <v>0</v>
      </c>
      <c r="N23" s="23">
        <f t="shared" si="13"/>
        <v>0</v>
      </c>
      <c r="O23" s="23">
        <f t="shared" si="13"/>
        <v>0</v>
      </c>
      <c r="P23" s="23">
        <f t="shared" si="13"/>
        <v>0</v>
      </c>
      <c r="Q23" s="23">
        <f t="shared" si="13"/>
        <v>0</v>
      </c>
      <c r="R23" s="23">
        <f t="shared" si="13"/>
        <v>0</v>
      </c>
      <c r="S23" s="23">
        <f t="shared" si="13"/>
        <v>0</v>
      </c>
      <c r="T23" s="23">
        <f t="shared" si="13"/>
        <v>0</v>
      </c>
      <c r="U23" s="23">
        <f>U33+U42</f>
        <v>0</v>
      </c>
      <c r="V23" s="23">
        <f t="shared" si="13"/>
        <v>0</v>
      </c>
      <c r="W23" s="23">
        <f t="shared" si="13"/>
        <v>0</v>
      </c>
      <c r="X23" s="23">
        <f t="shared" si="13"/>
        <v>0</v>
      </c>
      <c r="Y23" s="23">
        <f t="shared" si="13"/>
        <v>0</v>
      </c>
      <c r="Z23" s="23">
        <f t="shared" si="13"/>
        <v>0</v>
      </c>
      <c r="AA23" s="23">
        <f t="shared" si="13"/>
        <v>0</v>
      </c>
      <c r="AB23" s="23">
        <f t="shared" si="13"/>
        <v>0</v>
      </c>
      <c r="AC23" s="23">
        <f t="shared" si="13"/>
        <v>0</v>
      </c>
      <c r="AD23" s="100"/>
      <c r="AE23" s="118"/>
    </row>
    <row r="24" spans="1:35" ht="16.2" customHeight="1" x14ac:dyDescent="0.25">
      <c r="A24" s="99" t="s">
        <v>298</v>
      </c>
      <c r="B24" s="95" t="s">
        <v>498</v>
      </c>
      <c r="C24" s="19"/>
      <c r="D24" s="20"/>
      <c r="E24" s="20"/>
      <c r="F24" s="19"/>
      <c r="G24" s="24">
        <v>690</v>
      </c>
      <c r="H24" s="24">
        <f>J24+L24+N24+P24</f>
        <v>0</v>
      </c>
      <c r="I24" s="25">
        <v>0</v>
      </c>
      <c r="J24" s="25">
        <v>0</v>
      </c>
      <c r="K24" s="25"/>
      <c r="L24" s="25"/>
      <c r="M24" s="25"/>
      <c r="N24" s="25"/>
      <c r="O24" s="25">
        <v>690</v>
      </c>
      <c r="P24" s="26"/>
      <c r="Q24" s="24">
        <f>SUM(S24:Y24)</f>
        <v>550</v>
      </c>
      <c r="R24" s="24"/>
      <c r="S24" s="24"/>
      <c r="T24" s="24"/>
      <c r="U24" s="24"/>
      <c r="V24" s="24"/>
      <c r="W24" s="24"/>
      <c r="X24" s="24"/>
      <c r="Y24" s="24">
        <v>550</v>
      </c>
      <c r="Z24" s="24"/>
      <c r="AA24" s="24">
        <v>0</v>
      </c>
      <c r="AB24" s="24"/>
      <c r="AC24" s="24"/>
      <c r="AD24" s="100" t="s">
        <v>431</v>
      </c>
      <c r="AE24" s="107" t="s">
        <v>501</v>
      </c>
    </row>
    <row r="25" spans="1:35" ht="26.4" customHeight="1" x14ac:dyDescent="0.25">
      <c r="A25" s="99"/>
      <c r="B25" s="95" t="s">
        <v>6</v>
      </c>
      <c r="C25" s="19"/>
      <c r="D25" s="20"/>
      <c r="E25" s="20"/>
      <c r="F25" s="19"/>
      <c r="G25" s="23">
        <f>ROUND(G26/G24,1)</f>
        <v>901.6</v>
      </c>
      <c r="H25" s="23" t="e">
        <f t="shared" ref="H25:Q25" si="14">ROUND(H26/H24,1)</f>
        <v>#DIV/0!</v>
      </c>
      <c r="I25" s="23"/>
      <c r="J25" s="23"/>
      <c r="K25" s="23"/>
      <c r="L25" s="23"/>
      <c r="M25" s="23"/>
      <c r="N25" s="23"/>
      <c r="O25" s="23">
        <f>G25</f>
        <v>901.6</v>
      </c>
      <c r="P25" s="23" t="e">
        <f t="shared" si="14"/>
        <v>#DIV/0!</v>
      </c>
      <c r="Q25" s="23">
        <f t="shared" si="14"/>
        <v>308.39999999999998</v>
      </c>
      <c r="R25" s="27" t="e">
        <f t="shared" ref="R25:AC25" si="15">ROUND(R26/R24,1)</f>
        <v>#DIV/0!</v>
      </c>
      <c r="S25" s="27" t="e">
        <f t="shared" si="15"/>
        <v>#DIV/0!</v>
      </c>
      <c r="T25" s="27" t="e">
        <f t="shared" si="15"/>
        <v>#DIV/0!</v>
      </c>
      <c r="U25" s="27" t="e">
        <f t="shared" si="15"/>
        <v>#DIV/0!</v>
      </c>
      <c r="V25" s="27" t="e">
        <f t="shared" si="15"/>
        <v>#DIV/0!</v>
      </c>
      <c r="W25" s="27" t="e">
        <f t="shared" si="15"/>
        <v>#DIV/0!</v>
      </c>
      <c r="X25" s="27" t="e">
        <f t="shared" si="15"/>
        <v>#DIV/0!</v>
      </c>
      <c r="Y25" s="27">
        <f t="shared" si="15"/>
        <v>0</v>
      </c>
      <c r="Z25" s="27" t="e">
        <f t="shared" si="15"/>
        <v>#DIV/0!</v>
      </c>
      <c r="AA25" s="27" t="e">
        <f t="shared" si="15"/>
        <v>#DIV/0!</v>
      </c>
      <c r="AB25" s="27" t="e">
        <f t="shared" si="15"/>
        <v>#DIV/0!</v>
      </c>
      <c r="AC25" s="27" t="e">
        <f t="shared" si="15"/>
        <v>#DIV/0!</v>
      </c>
      <c r="AD25" s="100"/>
      <c r="AE25" s="108"/>
    </row>
    <row r="26" spans="1:35" ht="34.200000000000003" customHeight="1" x14ac:dyDescent="0.25">
      <c r="A26" s="99"/>
      <c r="B26" s="95" t="s">
        <v>102</v>
      </c>
      <c r="C26" s="19"/>
      <c r="D26" s="20"/>
      <c r="E26" s="20"/>
      <c r="F26" s="19"/>
      <c r="G26" s="23">
        <f t="shared" ref="G26:P26" si="16">SUM(G27:G33)</f>
        <v>622131.59999999986</v>
      </c>
      <c r="H26" s="28">
        <f t="shared" si="16"/>
        <v>306621.74</v>
      </c>
      <c r="I26" s="23">
        <f t="shared" si="16"/>
        <v>308010.59999999998</v>
      </c>
      <c r="J26" s="23">
        <f t="shared" si="16"/>
        <v>306621.74</v>
      </c>
      <c r="K26" s="23">
        <f t="shared" si="16"/>
        <v>144402.19999999998</v>
      </c>
      <c r="L26" s="23">
        <f t="shared" si="16"/>
        <v>0</v>
      </c>
      <c r="M26" s="23">
        <f t="shared" si="16"/>
        <v>80997.600000000006</v>
      </c>
      <c r="N26" s="23">
        <f t="shared" si="16"/>
        <v>0</v>
      </c>
      <c r="O26" s="23">
        <f t="shared" si="16"/>
        <v>88721.2</v>
      </c>
      <c r="P26" s="23">
        <f t="shared" si="16"/>
        <v>0</v>
      </c>
      <c r="Q26" s="23">
        <f>SUM(Q27:Q33)</f>
        <v>169597.99262999999</v>
      </c>
      <c r="R26" s="23">
        <f t="shared" ref="R26:AA26" si="17">SUM(R27:R33)</f>
        <v>0</v>
      </c>
      <c r="S26" s="23">
        <f t="shared" si="17"/>
        <v>9297.2000000000007</v>
      </c>
      <c r="T26" s="23">
        <f t="shared" si="17"/>
        <v>0</v>
      </c>
      <c r="U26" s="23"/>
      <c r="V26" s="23"/>
      <c r="W26" s="23"/>
      <c r="X26" s="23"/>
      <c r="Y26" s="23"/>
      <c r="Z26" s="23">
        <f t="shared" si="17"/>
        <v>0</v>
      </c>
      <c r="AA26" s="23">
        <f t="shared" si="17"/>
        <v>110473.5</v>
      </c>
      <c r="AB26" s="23"/>
      <c r="AC26" s="23"/>
      <c r="AD26" s="100"/>
      <c r="AE26" s="108"/>
    </row>
    <row r="27" spans="1:35" ht="13.2" customHeight="1" x14ac:dyDescent="0.25">
      <c r="A27" s="99"/>
      <c r="B27" s="99" t="s">
        <v>7</v>
      </c>
      <c r="C27" s="19">
        <v>124</v>
      </c>
      <c r="D27" s="18" t="s">
        <v>40</v>
      </c>
      <c r="E27" s="18" t="s">
        <v>194</v>
      </c>
      <c r="F27" s="18" t="s">
        <v>59</v>
      </c>
      <c r="G27" s="23">
        <f>I27+K27+M27+O27</f>
        <v>424899.6</v>
      </c>
      <c r="H27" s="28">
        <f>J27+L27+N27+P27</f>
        <v>279799.99</v>
      </c>
      <c r="I27" s="29">
        <v>279778.7</v>
      </c>
      <c r="J27" s="29">
        <v>279799.99</v>
      </c>
      <c r="K27" s="29">
        <v>123470.8</v>
      </c>
      <c r="L27" s="29"/>
      <c r="M27" s="29">
        <v>20947.8</v>
      </c>
      <c r="N27" s="29"/>
      <c r="O27" s="29">
        <v>702.3</v>
      </c>
      <c r="P27" s="28"/>
      <c r="Q27" s="23">
        <f>S27+U27+W27+Y27</f>
        <v>30100.086500000001</v>
      </c>
      <c r="R27" s="28">
        <f>T27+V27+X27+Z27</f>
        <v>0</v>
      </c>
      <c r="S27" s="23">
        <v>9297.2000000000007</v>
      </c>
      <c r="T27" s="23"/>
      <c r="U27" s="23">
        <v>18779.45564</v>
      </c>
      <c r="V27" s="23"/>
      <c r="W27" s="23">
        <v>892.93086000000005</v>
      </c>
      <c r="X27" s="23"/>
      <c r="Y27" s="23">
        <v>1130.5</v>
      </c>
      <c r="Z27" s="23"/>
      <c r="AA27" s="23">
        <v>56100</v>
      </c>
      <c r="AB27" s="23">
        <v>56100</v>
      </c>
      <c r="AC27" s="23"/>
      <c r="AD27" s="100"/>
      <c r="AE27" s="108"/>
    </row>
    <row r="28" spans="1:35" ht="13.2" customHeight="1" x14ac:dyDescent="0.25">
      <c r="A28" s="99"/>
      <c r="B28" s="99"/>
      <c r="C28" s="19">
        <v>124</v>
      </c>
      <c r="D28" s="18" t="s">
        <v>40</v>
      </c>
      <c r="E28" s="18" t="s">
        <v>396</v>
      </c>
      <c r="F28" s="18" t="s">
        <v>59</v>
      </c>
      <c r="G28" s="23">
        <f>I28+K28+M28+O28</f>
        <v>34132.699999999997</v>
      </c>
      <c r="H28" s="28">
        <f>J28+L28+N28+P28</f>
        <v>0</v>
      </c>
      <c r="I28" s="29">
        <v>21.3</v>
      </c>
      <c r="J28" s="29"/>
      <c r="K28" s="29">
        <v>12118.6</v>
      </c>
      <c r="L28" s="29"/>
      <c r="M28" s="29">
        <v>49.8</v>
      </c>
      <c r="N28" s="29"/>
      <c r="O28" s="29">
        <v>21943</v>
      </c>
      <c r="P28" s="28"/>
      <c r="Q28" s="23">
        <f>S28+U28+W28+Y28</f>
        <v>0</v>
      </c>
      <c r="R28" s="28">
        <f>T28+V28+X28+Z28</f>
        <v>0</v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00"/>
      <c r="AE28" s="108"/>
    </row>
    <row r="29" spans="1:35" ht="13.2" customHeight="1" x14ac:dyDescent="0.25">
      <c r="A29" s="99"/>
      <c r="B29" s="99"/>
      <c r="C29" s="19">
        <v>124</v>
      </c>
      <c r="D29" s="18" t="s">
        <v>40</v>
      </c>
      <c r="E29" s="18" t="s">
        <v>193</v>
      </c>
      <c r="F29" s="18" t="s">
        <v>58</v>
      </c>
      <c r="G29" s="23">
        <f t="shared" ref="G29:H33" si="18">I29+K29+M29+O29</f>
        <v>37023.399999999994</v>
      </c>
      <c r="H29" s="28">
        <f t="shared" si="18"/>
        <v>26821.75</v>
      </c>
      <c r="I29" s="29">
        <v>28210.6</v>
      </c>
      <c r="J29" s="29">
        <v>26821.75</v>
      </c>
      <c r="K29" s="29">
        <v>8812.7999999999993</v>
      </c>
      <c r="L29" s="29"/>
      <c r="M29" s="29">
        <v>0</v>
      </c>
      <c r="N29" s="29"/>
      <c r="O29" s="29">
        <v>0</v>
      </c>
      <c r="P29" s="28"/>
      <c r="Q29" s="23">
        <f>S29+U29+W29+Y29</f>
        <v>137900.00612999999</v>
      </c>
      <c r="R29" s="28">
        <f t="shared" ref="R29:R32" si="19">T29+V29+X29+Z29</f>
        <v>0</v>
      </c>
      <c r="S29" s="23"/>
      <c r="T29" s="23"/>
      <c r="U29" s="23">
        <v>18473.102989999999</v>
      </c>
      <c r="V29" s="23"/>
      <c r="W29" s="23">
        <v>69134.100000000006</v>
      </c>
      <c r="X29" s="23"/>
      <c r="Y29" s="23">
        <v>50292.803140000004</v>
      </c>
      <c r="Z29" s="23"/>
      <c r="AA29" s="23">
        <v>53373.5</v>
      </c>
      <c r="AB29" s="23"/>
      <c r="AC29" s="23"/>
      <c r="AD29" s="100"/>
      <c r="AE29" s="108"/>
      <c r="AI29" s="6"/>
    </row>
    <row r="30" spans="1:35" ht="13.2" customHeight="1" x14ac:dyDescent="0.25">
      <c r="A30" s="99"/>
      <c r="B30" s="107" t="s">
        <v>8</v>
      </c>
      <c r="C30" s="19">
        <v>124</v>
      </c>
      <c r="D30" s="20" t="s">
        <v>40</v>
      </c>
      <c r="E30" s="20" t="s">
        <v>524</v>
      </c>
      <c r="F30" s="19">
        <v>521</v>
      </c>
      <c r="G30" s="23">
        <f t="shared" si="18"/>
        <v>125002.7</v>
      </c>
      <c r="H30" s="28">
        <f t="shared" si="18"/>
        <v>0</v>
      </c>
      <c r="I30" s="29">
        <v>0</v>
      </c>
      <c r="J30" s="29"/>
      <c r="K30" s="29">
        <v>0</v>
      </c>
      <c r="L30" s="29"/>
      <c r="M30" s="29">
        <v>60000</v>
      </c>
      <c r="N30" s="29"/>
      <c r="O30" s="29">
        <v>65002.7</v>
      </c>
      <c r="P30" s="28"/>
      <c r="Q30" s="23">
        <f t="shared" ref="Q30:Q31" si="20">S30+U30+W30+Y30</f>
        <v>0</v>
      </c>
      <c r="R30" s="28">
        <f t="shared" si="19"/>
        <v>0</v>
      </c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00"/>
      <c r="AE30" s="108"/>
      <c r="AI30" s="6"/>
    </row>
    <row r="31" spans="1:35" ht="13.2" customHeight="1" x14ac:dyDescent="0.25">
      <c r="A31" s="99"/>
      <c r="B31" s="109"/>
      <c r="C31" s="19">
        <v>124</v>
      </c>
      <c r="D31" s="20" t="s">
        <v>40</v>
      </c>
      <c r="E31" s="20" t="s">
        <v>524</v>
      </c>
      <c r="F31" s="19">
        <v>522</v>
      </c>
      <c r="G31" s="23"/>
      <c r="H31" s="28"/>
      <c r="I31" s="29"/>
      <c r="J31" s="29"/>
      <c r="K31" s="29"/>
      <c r="L31" s="29"/>
      <c r="M31" s="29"/>
      <c r="N31" s="29"/>
      <c r="O31" s="29"/>
      <c r="P31" s="28"/>
      <c r="Q31" s="23">
        <f t="shared" si="20"/>
        <v>0</v>
      </c>
      <c r="R31" s="28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00"/>
      <c r="AE31" s="108"/>
      <c r="AI31" s="6"/>
    </row>
    <row r="32" spans="1:35" ht="13.2" customHeight="1" x14ac:dyDescent="0.25">
      <c r="A32" s="99"/>
      <c r="B32" s="95" t="s">
        <v>9</v>
      </c>
      <c r="C32" s="19">
        <v>124</v>
      </c>
      <c r="D32" s="20" t="s">
        <v>40</v>
      </c>
      <c r="E32" s="20" t="s">
        <v>193</v>
      </c>
      <c r="F32" s="19">
        <v>522</v>
      </c>
      <c r="G32" s="23">
        <f t="shared" si="18"/>
        <v>1073.2</v>
      </c>
      <c r="H32" s="28">
        <f t="shared" si="18"/>
        <v>0</v>
      </c>
      <c r="I32" s="29">
        <v>0</v>
      </c>
      <c r="J32" s="29"/>
      <c r="K32" s="29">
        <v>0</v>
      </c>
      <c r="L32" s="29"/>
      <c r="M32" s="29">
        <v>0</v>
      </c>
      <c r="N32" s="29"/>
      <c r="O32" s="29">
        <v>1073.2</v>
      </c>
      <c r="P32" s="28"/>
      <c r="Q32" s="23">
        <f>S32+U32+W32+Y32</f>
        <v>1597.9</v>
      </c>
      <c r="R32" s="28">
        <f t="shared" si="19"/>
        <v>0</v>
      </c>
      <c r="S32" s="23"/>
      <c r="T32" s="23"/>
      <c r="U32" s="23"/>
      <c r="V32" s="23"/>
      <c r="W32" s="23"/>
      <c r="X32" s="23"/>
      <c r="Y32" s="23">
        <v>1597.9</v>
      </c>
      <c r="Z32" s="23"/>
      <c r="AA32" s="23">
        <v>1000</v>
      </c>
      <c r="AB32" s="23"/>
      <c r="AC32" s="23"/>
      <c r="AD32" s="100"/>
      <c r="AE32" s="108"/>
      <c r="AI32" s="6"/>
    </row>
    <row r="33" spans="1:35" ht="22.5" customHeight="1" x14ac:dyDescent="0.25">
      <c r="A33" s="99"/>
      <c r="B33" s="95" t="s">
        <v>10</v>
      </c>
      <c r="C33" s="19"/>
      <c r="D33" s="20"/>
      <c r="E33" s="20"/>
      <c r="F33" s="19"/>
      <c r="G33" s="23">
        <f t="shared" si="18"/>
        <v>0</v>
      </c>
      <c r="H33" s="28">
        <f t="shared" si="18"/>
        <v>0</v>
      </c>
      <c r="I33" s="29"/>
      <c r="J33" s="29"/>
      <c r="K33" s="29"/>
      <c r="L33" s="29"/>
      <c r="M33" s="29"/>
      <c r="N33" s="29"/>
      <c r="O33" s="29"/>
      <c r="P33" s="28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00"/>
      <c r="AE33" s="109"/>
    </row>
    <row r="34" spans="1:35" ht="13.2" customHeight="1" x14ac:dyDescent="0.25">
      <c r="A34" s="99" t="s">
        <v>448</v>
      </c>
      <c r="B34" s="95" t="s">
        <v>498</v>
      </c>
      <c r="C34" s="19"/>
      <c r="D34" s="20"/>
      <c r="E34" s="20"/>
      <c r="F34" s="19"/>
      <c r="G34" s="24">
        <v>690</v>
      </c>
      <c r="H34" s="24">
        <f>J34+L34+N34+P34</f>
        <v>0</v>
      </c>
      <c r="I34" s="25">
        <v>0</v>
      </c>
      <c r="J34" s="25">
        <v>0</v>
      </c>
      <c r="K34" s="25"/>
      <c r="L34" s="25"/>
      <c r="M34" s="25"/>
      <c r="N34" s="25"/>
      <c r="O34" s="25">
        <v>690</v>
      </c>
      <c r="P34" s="26"/>
      <c r="Q34" s="24">
        <v>200</v>
      </c>
      <c r="R34" s="24"/>
      <c r="S34" s="24"/>
      <c r="T34" s="24"/>
      <c r="U34" s="24"/>
      <c r="V34" s="24"/>
      <c r="W34" s="24"/>
      <c r="X34" s="24"/>
      <c r="Y34" s="24">
        <v>200</v>
      </c>
      <c r="Z34" s="24"/>
      <c r="AA34" s="24"/>
      <c r="AB34" s="24"/>
      <c r="AC34" s="24"/>
      <c r="AD34" s="100" t="s">
        <v>431</v>
      </c>
      <c r="AE34" s="107" t="s">
        <v>502</v>
      </c>
    </row>
    <row r="35" spans="1:35" ht="26.4" customHeight="1" x14ac:dyDescent="0.25">
      <c r="A35" s="99"/>
      <c r="B35" s="95" t="s">
        <v>6</v>
      </c>
      <c r="C35" s="19"/>
      <c r="D35" s="20"/>
      <c r="E35" s="20"/>
      <c r="F35" s="19"/>
      <c r="G35" s="23">
        <f>ROUND(G36/G34,1)</f>
        <v>0</v>
      </c>
      <c r="H35" s="23" t="e">
        <f t="shared" ref="H35" si="21">ROUND(H36/H34,1)</f>
        <v>#DIV/0!</v>
      </c>
      <c r="I35" s="23"/>
      <c r="J35" s="23"/>
      <c r="K35" s="23"/>
      <c r="L35" s="23"/>
      <c r="M35" s="23"/>
      <c r="N35" s="23"/>
      <c r="O35" s="23">
        <f>G35</f>
        <v>0</v>
      </c>
      <c r="P35" s="23" t="e">
        <f t="shared" ref="P35:Q35" si="22">ROUND(P36/P34,1)</f>
        <v>#DIV/0!</v>
      </c>
      <c r="Q35" s="23">
        <f t="shared" si="22"/>
        <v>105.3</v>
      </c>
      <c r="R35" s="27" t="e">
        <f t="shared" ref="R35:AC35" si="23">ROUND(R36/R34,1)</f>
        <v>#DIV/0!</v>
      </c>
      <c r="S35" s="27" t="e">
        <f t="shared" si="23"/>
        <v>#DIV/0!</v>
      </c>
      <c r="T35" s="27" t="e">
        <f t="shared" si="23"/>
        <v>#DIV/0!</v>
      </c>
      <c r="U35" s="27" t="e">
        <f t="shared" si="23"/>
        <v>#DIV/0!</v>
      </c>
      <c r="V35" s="23" t="e">
        <f t="shared" si="23"/>
        <v>#DIV/0!</v>
      </c>
      <c r="W35" s="27" t="e">
        <f t="shared" si="23"/>
        <v>#DIV/0!</v>
      </c>
      <c r="X35" s="27" t="e">
        <f t="shared" si="23"/>
        <v>#DIV/0!</v>
      </c>
      <c r="Y35" s="27">
        <f t="shared" si="23"/>
        <v>0</v>
      </c>
      <c r="Z35" s="27" t="e">
        <f t="shared" si="23"/>
        <v>#DIV/0!</v>
      </c>
      <c r="AA35" s="27" t="e">
        <f t="shared" si="23"/>
        <v>#DIV/0!</v>
      </c>
      <c r="AB35" s="27" t="e">
        <f t="shared" si="23"/>
        <v>#DIV/0!</v>
      </c>
      <c r="AC35" s="27" t="e">
        <f t="shared" si="23"/>
        <v>#DIV/0!</v>
      </c>
      <c r="AD35" s="100"/>
      <c r="AE35" s="108"/>
    </row>
    <row r="36" spans="1:35" ht="37.200000000000003" customHeight="1" x14ac:dyDescent="0.25">
      <c r="A36" s="99"/>
      <c r="B36" s="95" t="s">
        <v>102</v>
      </c>
      <c r="C36" s="19"/>
      <c r="D36" s="20"/>
      <c r="E36" s="20"/>
      <c r="F36" s="19"/>
      <c r="G36" s="23">
        <f t="shared" ref="G36:T36" si="24">SUM(G37:G42)</f>
        <v>0</v>
      </c>
      <c r="H36" s="28">
        <f t="shared" si="24"/>
        <v>306621.74</v>
      </c>
      <c r="I36" s="23">
        <f t="shared" si="24"/>
        <v>0</v>
      </c>
      <c r="J36" s="23">
        <f t="shared" si="24"/>
        <v>306621.74</v>
      </c>
      <c r="K36" s="23">
        <f t="shared" si="24"/>
        <v>0</v>
      </c>
      <c r="L36" s="23">
        <f t="shared" si="24"/>
        <v>0</v>
      </c>
      <c r="M36" s="23">
        <f t="shared" si="24"/>
        <v>0</v>
      </c>
      <c r="N36" s="23">
        <f t="shared" si="24"/>
        <v>0</v>
      </c>
      <c r="O36" s="23">
        <f t="shared" si="24"/>
        <v>0</v>
      </c>
      <c r="P36" s="23">
        <f t="shared" si="24"/>
        <v>0</v>
      </c>
      <c r="Q36" s="23">
        <f t="shared" si="24"/>
        <v>21052.6</v>
      </c>
      <c r="R36" s="23">
        <f t="shared" si="24"/>
        <v>0</v>
      </c>
      <c r="S36" s="23"/>
      <c r="T36" s="23">
        <f t="shared" si="24"/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100"/>
      <c r="AE36" s="108"/>
    </row>
    <row r="37" spans="1:35" ht="13.2" customHeight="1" x14ac:dyDescent="0.25">
      <c r="A37" s="99"/>
      <c r="B37" s="99" t="s">
        <v>7</v>
      </c>
      <c r="C37" s="19">
        <v>124</v>
      </c>
      <c r="D37" s="18" t="s">
        <v>40</v>
      </c>
      <c r="E37" s="18" t="s">
        <v>194</v>
      </c>
      <c r="F37" s="18" t="s">
        <v>59</v>
      </c>
      <c r="G37" s="23">
        <f>I37+K37+M37+O37</f>
        <v>0</v>
      </c>
      <c r="H37" s="28">
        <f>J37+L37+N37+P37</f>
        <v>279799.99</v>
      </c>
      <c r="I37" s="29"/>
      <c r="J37" s="29">
        <v>279799.99</v>
      </c>
      <c r="K37" s="29"/>
      <c r="L37" s="29"/>
      <c r="M37" s="29"/>
      <c r="N37" s="29"/>
      <c r="O37" s="29"/>
      <c r="P37" s="28"/>
      <c r="Q37" s="23">
        <f>S37+U37+W37+Y37</f>
        <v>0</v>
      </c>
      <c r="R37" s="28">
        <f>T37+V37+X37+Z37</f>
        <v>0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100"/>
      <c r="AE37" s="108"/>
    </row>
    <row r="38" spans="1:35" ht="13.2" customHeight="1" x14ac:dyDescent="0.25">
      <c r="A38" s="99"/>
      <c r="B38" s="99"/>
      <c r="C38" s="19">
        <v>124</v>
      </c>
      <c r="D38" s="18" t="s">
        <v>40</v>
      </c>
      <c r="E38" s="18" t="s">
        <v>396</v>
      </c>
      <c r="F38" s="18" t="s">
        <v>59</v>
      </c>
      <c r="G38" s="23">
        <f>I38+K38+M38+O38</f>
        <v>0</v>
      </c>
      <c r="H38" s="28">
        <f>J38+L38+N38+P38</f>
        <v>0</v>
      </c>
      <c r="I38" s="29"/>
      <c r="J38" s="29"/>
      <c r="K38" s="29"/>
      <c r="L38" s="29"/>
      <c r="M38" s="29"/>
      <c r="N38" s="29"/>
      <c r="O38" s="29"/>
      <c r="P38" s="28"/>
      <c r="Q38" s="23">
        <f>S38+U38+W38+Y38</f>
        <v>0</v>
      </c>
      <c r="R38" s="28">
        <f>T38+V38+X38+Z38</f>
        <v>0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100"/>
      <c r="AE38" s="108"/>
    </row>
    <row r="39" spans="1:35" ht="13.2" customHeight="1" x14ac:dyDescent="0.25">
      <c r="A39" s="99"/>
      <c r="B39" s="99"/>
      <c r="C39" s="19">
        <v>124</v>
      </c>
      <c r="D39" s="18" t="s">
        <v>40</v>
      </c>
      <c r="E39" s="18" t="s">
        <v>193</v>
      </c>
      <c r="F39" s="18" t="s">
        <v>57</v>
      </c>
      <c r="G39" s="23">
        <f t="shared" ref="G39:G42" si="25">I39+K39+M39+O39</f>
        <v>0</v>
      </c>
      <c r="H39" s="28">
        <f t="shared" ref="H39:H42" si="26">J39+L39+N39+P39</f>
        <v>26821.75</v>
      </c>
      <c r="I39" s="29"/>
      <c r="J39" s="29">
        <v>26821.75</v>
      </c>
      <c r="K39" s="29"/>
      <c r="L39" s="29"/>
      <c r="M39" s="29"/>
      <c r="N39" s="29"/>
      <c r="O39" s="29"/>
      <c r="P39" s="28"/>
      <c r="Q39" s="23">
        <f>S39+U39+W39+Y39</f>
        <v>20000</v>
      </c>
      <c r="R39" s="28">
        <f t="shared" ref="R39:R41" si="27">T39+V39+X39+Z39</f>
        <v>0</v>
      </c>
      <c r="S39" s="23"/>
      <c r="T39" s="23"/>
      <c r="U39" s="23"/>
      <c r="V39" s="23"/>
      <c r="W39" s="23">
        <v>10000</v>
      </c>
      <c r="X39" s="23"/>
      <c r="Y39" s="23">
        <v>10000</v>
      </c>
      <c r="Z39" s="23"/>
      <c r="AA39" s="23"/>
      <c r="AB39" s="23"/>
      <c r="AC39" s="23"/>
      <c r="AD39" s="100"/>
      <c r="AE39" s="108"/>
      <c r="AI39" s="6"/>
    </row>
    <row r="40" spans="1:35" ht="13.2" customHeight="1" x14ac:dyDescent="0.25">
      <c r="A40" s="99"/>
      <c r="B40" s="95" t="s">
        <v>8</v>
      </c>
      <c r="C40" s="19">
        <v>124</v>
      </c>
      <c r="D40" s="20" t="s">
        <v>40</v>
      </c>
      <c r="E40" s="20" t="s">
        <v>398</v>
      </c>
      <c r="F40" s="19">
        <v>414</v>
      </c>
      <c r="G40" s="23">
        <f t="shared" si="25"/>
        <v>0</v>
      </c>
      <c r="H40" s="28">
        <f t="shared" si="26"/>
        <v>0</v>
      </c>
      <c r="I40" s="29"/>
      <c r="J40" s="29"/>
      <c r="K40" s="29"/>
      <c r="L40" s="29"/>
      <c r="M40" s="29"/>
      <c r="N40" s="29"/>
      <c r="O40" s="29"/>
      <c r="P40" s="28"/>
      <c r="Q40" s="23">
        <f t="shared" ref="Q40:Q41" si="28">S40+U40+W40+Y40</f>
        <v>0</v>
      </c>
      <c r="R40" s="28">
        <f t="shared" si="27"/>
        <v>0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100"/>
      <c r="AE40" s="108"/>
      <c r="AI40" s="6"/>
    </row>
    <row r="41" spans="1:35" ht="13.2" customHeight="1" x14ac:dyDescent="0.25">
      <c r="A41" s="99"/>
      <c r="B41" s="95" t="s">
        <v>9</v>
      </c>
      <c r="C41" s="19">
        <v>124</v>
      </c>
      <c r="D41" s="20" t="s">
        <v>40</v>
      </c>
      <c r="E41" s="20" t="s">
        <v>193</v>
      </c>
      <c r="F41" s="19">
        <v>521</v>
      </c>
      <c r="G41" s="23">
        <f t="shared" si="25"/>
        <v>0</v>
      </c>
      <c r="H41" s="28">
        <f t="shared" si="26"/>
        <v>0</v>
      </c>
      <c r="I41" s="29"/>
      <c r="J41" s="29"/>
      <c r="K41" s="29"/>
      <c r="L41" s="29"/>
      <c r="M41" s="29"/>
      <c r="N41" s="29"/>
      <c r="O41" s="29"/>
      <c r="P41" s="28"/>
      <c r="Q41" s="23">
        <f t="shared" si="28"/>
        <v>1052.5999999999999</v>
      </c>
      <c r="R41" s="28">
        <f t="shared" si="27"/>
        <v>0</v>
      </c>
      <c r="S41" s="23"/>
      <c r="T41" s="23"/>
      <c r="U41" s="23"/>
      <c r="V41" s="23"/>
      <c r="W41" s="23"/>
      <c r="X41" s="23"/>
      <c r="Y41" s="23">
        <v>1052.5999999999999</v>
      </c>
      <c r="Z41" s="23"/>
      <c r="AA41" s="23"/>
      <c r="AB41" s="23"/>
      <c r="AC41" s="23"/>
      <c r="AD41" s="100"/>
      <c r="AE41" s="108"/>
      <c r="AI41" s="6"/>
    </row>
    <row r="42" spans="1:35" ht="22.5" customHeight="1" x14ac:dyDescent="0.25">
      <c r="A42" s="99"/>
      <c r="B42" s="95" t="s">
        <v>10</v>
      </c>
      <c r="C42" s="19"/>
      <c r="D42" s="20"/>
      <c r="E42" s="20"/>
      <c r="F42" s="19"/>
      <c r="G42" s="23">
        <f t="shared" si="25"/>
        <v>0</v>
      </c>
      <c r="H42" s="28">
        <f t="shared" si="26"/>
        <v>0</v>
      </c>
      <c r="I42" s="29"/>
      <c r="J42" s="29"/>
      <c r="K42" s="29"/>
      <c r="L42" s="29"/>
      <c r="M42" s="29"/>
      <c r="N42" s="29"/>
      <c r="O42" s="29"/>
      <c r="P42" s="28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100"/>
      <c r="AE42" s="109"/>
    </row>
    <row r="43" spans="1:35" ht="27.6" customHeight="1" x14ac:dyDescent="0.25">
      <c r="A43" s="101" t="s">
        <v>11</v>
      </c>
      <c r="B43" s="95" t="s">
        <v>17</v>
      </c>
      <c r="C43" s="19"/>
      <c r="D43" s="20"/>
      <c r="E43" s="20"/>
      <c r="F43" s="19"/>
      <c r="G43" s="23">
        <f t="shared" ref="G43:AC43" si="29">G17+G18+G19</f>
        <v>496055.69999999995</v>
      </c>
      <c r="H43" s="23">
        <f t="shared" si="29"/>
        <v>613243.48</v>
      </c>
      <c r="I43" s="23">
        <f t="shared" si="29"/>
        <v>308010.59999999998</v>
      </c>
      <c r="J43" s="23">
        <f t="shared" si="29"/>
        <v>613243.48</v>
      </c>
      <c r="K43" s="23">
        <f t="shared" si="29"/>
        <v>144402.19999999998</v>
      </c>
      <c r="L43" s="23">
        <f t="shared" si="29"/>
        <v>0</v>
      </c>
      <c r="M43" s="23">
        <f t="shared" si="29"/>
        <v>20997.599999999999</v>
      </c>
      <c r="N43" s="23">
        <f t="shared" si="29"/>
        <v>0</v>
      </c>
      <c r="O43" s="23">
        <f t="shared" si="29"/>
        <v>22645.3</v>
      </c>
      <c r="P43" s="23">
        <f t="shared" si="29"/>
        <v>0</v>
      </c>
      <c r="Q43" s="23">
        <f>Q17+Q18+Q19</f>
        <v>188000.09263</v>
      </c>
      <c r="R43" s="23">
        <f t="shared" si="29"/>
        <v>0</v>
      </c>
      <c r="S43" s="23">
        <f>S17+S18+S19</f>
        <v>9297.2000000000007</v>
      </c>
      <c r="T43" s="23">
        <f t="shared" si="29"/>
        <v>0</v>
      </c>
      <c r="U43" s="23">
        <f t="shared" si="29"/>
        <v>37252.55863</v>
      </c>
      <c r="V43" s="23">
        <f t="shared" si="29"/>
        <v>0</v>
      </c>
      <c r="W43" s="23">
        <f t="shared" si="29"/>
        <v>80027.030859999999</v>
      </c>
      <c r="X43" s="23">
        <f t="shared" si="29"/>
        <v>0</v>
      </c>
      <c r="Y43" s="23">
        <f t="shared" si="29"/>
        <v>61423.303140000004</v>
      </c>
      <c r="Z43" s="23">
        <f t="shared" si="29"/>
        <v>0</v>
      </c>
      <c r="AA43" s="23">
        <f t="shared" si="29"/>
        <v>109473.5</v>
      </c>
      <c r="AB43" s="23">
        <f t="shared" si="29"/>
        <v>56100</v>
      </c>
      <c r="AC43" s="23">
        <f t="shared" si="29"/>
        <v>0</v>
      </c>
      <c r="AD43" s="30"/>
      <c r="AE43" s="94"/>
    </row>
    <row r="44" spans="1:35" ht="13.2" customHeight="1" x14ac:dyDescent="0.25">
      <c r="A44" s="101"/>
      <c r="B44" s="95" t="s">
        <v>8</v>
      </c>
      <c r="C44" s="19"/>
      <c r="D44" s="20"/>
      <c r="E44" s="20"/>
      <c r="F44" s="19"/>
      <c r="G44" s="23">
        <f t="shared" ref="G44:AC44" si="30">G20</f>
        <v>125002.7</v>
      </c>
      <c r="H44" s="23">
        <f t="shared" si="30"/>
        <v>0</v>
      </c>
      <c r="I44" s="23">
        <f t="shared" si="30"/>
        <v>0</v>
      </c>
      <c r="J44" s="23">
        <f t="shared" si="30"/>
        <v>0</v>
      </c>
      <c r="K44" s="23">
        <f t="shared" si="30"/>
        <v>0</v>
      </c>
      <c r="L44" s="23">
        <f t="shared" si="30"/>
        <v>0</v>
      </c>
      <c r="M44" s="23">
        <f t="shared" si="30"/>
        <v>60000</v>
      </c>
      <c r="N44" s="23">
        <f t="shared" si="30"/>
        <v>0</v>
      </c>
      <c r="O44" s="23">
        <f t="shared" si="30"/>
        <v>65002.7</v>
      </c>
      <c r="P44" s="23">
        <f t="shared" si="30"/>
        <v>0</v>
      </c>
      <c r="Q44" s="23">
        <f t="shared" ref="Q44:R44" si="31">Q20+Q21</f>
        <v>0</v>
      </c>
      <c r="R44" s="23">
        <f t="shared" si="31"/>
        <v>0</v>
      </c>
      <c r="S44" s="23">
        <f>S20+S21</f>
        <v>0</v>
      </c>
      <c r="T44" s="23">
        <f t="shared" ref="T44:AB44" si="32">T20+T21</f>
        <v>0</v>
      </c>
      <c r="U44" s="23">
        <f t="shared" si="32"/>
        <v>0</v>
      </c>
      <c r="V44" s="23">
        <f t="shared" si="32"/>
        <v>0</v>
      </c>
      <c r="W44" s="23">
        <f t="shared" si="32"/>
        <v>0</v>
      </c>
      <c r="X44" s="23">
        <f t="shared" si="32"/>
        <v>0</v>
      </c>
      <c r="Y44" s="23">
        <f t="shared" si="32"/>
        <v>0</v>
      </c>
      <c r="Z44" s="23">
        <f t="shared" si="32"/>
        <v>0</v>
      </c>
      <c r="AA44" s="23">
        <f t="shared" si="32"/>
        <v>0</v>
      </c>
      <c r="AB44" s="23">
        <f t="shared" si="32"/>
        <v>0</v>
      </c>
      <c r="AC44" s="23">
        <f t="shared" si="30"/>
        <v>0</v>
      </c>
      <c r="AD44" s="30"/>
      <c r="AE44" s="94"/>
    </row>
    <row r="45" spans="1:35" ht="13.2" customHeight="1" x14ac:dyDescent="0.25">
      <c r="A45" s="101"/>
      <c r="B45" s="95" t="s">
        <v>9</v>
      </c>
      <c r="C45" s="19">
        <v>124</v>
      </c>
      <c r="D45" s="20"/>
      <c r="E45" s="20"/>
      <c r="F45" s="19"/>
      <c r="G45" s="23">
        <f t="shared" ref="G45:AC45" si="33">G22</f>
        <v>1073.2</v>
      </c>
      <c r="H45" s="23">
        <f t="shared" si="33"/>
        <v>0</v>
      </c>
      <c r="I45" s="23">
        <f t="shared" si="33"/>
        <v>0</v>
      </c>
      <c r="J45" s="23">
        <f t="shared" si="33"/>
        <v>0</v>
      </c>
      <c r="K45" s="23">
        <f t="shared" si="33"/>
        <v>0</v>
      </c>
      <c r="L45" s="23">
        <f t="shared" si="33"/>
        <v>0</v>
      </c>
      <c r="M45" s="23">
        <f t="shared" si="33"/>
        <v>0</v>
      </c>
      <c r="N45" s="23">
        <f t="shared" si="33"/>
        <v>0</v>
      </c>
      <c r="O45" s="23">
        <f t="shared" si="33"/>
        <v>1073.2</v>
      </c>
      <c r="P45" s="23">
        <f t="shared" si="33"/>
        <v>0</v>
      </c>
      <c r="Q45" s="23">
        <f t="shared" si="33"/>
        <v>2650.5</v>
      </c>
      <c r="R45" s="23">
        <f t="shared" si="33"/>
        <v>0</v>
      </c>
      <c r="S45" s="23">
        <f>S22</f>
        <v>0</v>
      </c>
      <c r="T45" s="23">
        <f t="shared" si="33"/>
        <v>0</v>
      </c>
      <c r="U45" s="23">
        <f t="shared" si="33"/>
        <v>0</v>
      </c>
      <c r="V45" s="23">
        <f t="shared" si="33"/>
        <v>0</v>
      </c>
      <c r="W45" s="23">
        <f t="shared" si="33"/>
        <v>0</v>
      </c>
      <c r="X45" s="23">
        <f t="shared" si="33"/>
        <v>0</v>
      </c>
      <c r="Y45" s="23">
        <f t="shared" si="33"/>
        <v>2650.5</v>
      </c>
      <c r="Z45" s="23">
        <f t="shared" si="33"/>
        <v>0</v>
      </c>
      <c r="AA45" s="23">
        <f t="shared" si="33"/>
        <v>1000</v>
      </c>
      <c r="AB45" s="23">
        <f t="shared" si="33"/>
        <v>0</v>
      </c>
      <c r="AC45" s="23">
        <f t="shared" si="33"/>
        <v>0</v>
      </c>
      <c r="AD45" s="30"/>
      <c r="AE45" s="94"/>
    </row>
    <row r="46" spans="1:35" ht="13.2" customHeight="1" x14ac:dyDescent="0.25">
      <c r="A46" s="101"/>
      <c r="B46" s="95" t="s">
        <v>12</v>
      </c>
      <c r="C46" s="19"/>
      <c r="D46" s="20"/>
      <c r="E46" s="20"/>
      <c r="F46" s="19"/>
      <c r="G46" s="23">
        <f t="shared" ref="G46:AC46" si="34">G23</f>
        <v>0</v>
      </c>
      <c r="H46" s="23">
        <f t="shared" si="34"/>
        <v>0</v>
      </c>
      <c r="I46" s="23">
        <f t="shared" si="34"/>
        <v>0</v>
      </c>
      <c r="J46" s="23">
        <f t="shared" si="34"/>
        <v>0</v>
      </c>
      <c r="K46" s="23">
        <f t="shared" si="34"/>
        <v>0</v>
      </c>
      <c r="L46" s="23">
        <f t="shared" si="34"/>
        <v>0</v>
      </c>
      <c r="M46" s="23">
        <f t="shared" si="34"/>
        <v>0</v>
      </c>
      <c r="N46" s="23">
        <f t="shared" si="34"/>
        <v>0</v>
      </c>
      <c r="O46" s="23">
        <f t="shared" si="34"/>
        <v>0</v>
      </c>
      <c r="P46" s="23">
        <f t="shared" si="34"/>
        <v>0</v>
      </c>
      <c r="Q46" s="23">
        <f t="shared" si="34"/>
        <v>0</v>
      </c>
      <c r="R46" s="23">
        <f t="shared" si="34"/>
        <v>0</v>
      </c>
      <c r="S46" s="23">
        <f t="shared" si="34"/>
        <v>0</v>
      </c>
      <c r="T46" s="23">
        <f t="shared" si="34"/>
        <v>0</v>
      </c>
      <c r="U46" s="23">
        <f t="shared" si="34"/>
        <v>0</v>
      </c>
      <c r="V46" s="23">
        <f t="shared" si="34"/>
        <v>0</v>
      </c>
      <c r="W46" s="23">
        <f t="shared" si="34"/>
        <v>0</v>
      </c>
      <c r="X46" s="23">
        <f t="shared" si="34"/>
        <v>0</v>
      </c>
      <c r="Y46" s="23">
        <f t="shared" si="34"/>
        <v>0</v>
      </c>
      <c r="Z46" s="23">
        <f t="shared" si="34"/>
        <v>0</v>
      </c>
      <c r="AA46" s="23">
        <f t="shared" si="34"/>
        <v>0</v>
      </c>
      <c r="AB46" s="23">
        <f t="shared" si="34"/>
        <v>0</v>
      </c>
      <c r="AC46" s="23">
        <f t="shared" si="34"/>
        <v>0</v>
      </c>
      <c r="AD46" s="30"/>
      <c r="AE46" s="94"/>
    </row>
    <row r="47" spans="1:35" ht="27.6" customHeight="1" x14ac:dyDescent="0.25">
      <c r="A47" s="102" t="s">
        <v>219</v>
      </c>
      <c r="B47" s="119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4"/>
    </row>
    <row r="48" spans="1:35" ht="49.95" customHeight="1" x14ac:dyDescent="0.25">
      <c r="A48" s="102" t="s">
        <v>220</v>
      </c>
      <c r="B48" s="97" t="s">
        <v>311</v>
      </c>
      <c r="C48" s="22"/>
      <c r="D48" s="20"/>
      <c r="E48" s="20"/>
      <c r="F48" s="19"/>
      <c r="G48" s="24">
        <f t="shared" ref="G48:P48" si="35">G67+G80</f>
        <v>6</v>
      </c>
      <c r="H48" s="24">
        <f t="shared" si="35"/>
        <v>0</v>
      </c>
      <c r="I48" s="24">
        <f t="shared" si="35"/>
        <v>0</v>
      </c>
      <c r="J48" s="24">
        <f t="shared" si="35"/>
        <v>0</v>
      </c>
      <c r="K48" s="24">
        <f t="shared" si="35"/>
        <v>0</v>
      </c>
      <c r="L48" s="24">
        <f t="shared" si="35"/>
        <v>0</v>
      </c>
      <c r="M48" s="24">
        <f t="shared" si="35"/>
        <v>0</v>
      </c>
      <c r="N48" s="24">
        <f t="shared" si="35"/>
        <v>0</v>
      </c>
      <c r="O48" s="24">
        <f t="shared" si="35"/>
        <v>6</v>
      </c>
      <c r="P48" s="24">
        <f t="shared" si="35"/>
        <v>0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00" t="s">
        <v>218</v>
      </c>
      <c r="AE48" s="107" t="s">
        <v>485</v>
      </c>
    </row>
    <row r="49" spans="1:31" ht="26.4" customHeight="1" x14ac:dyDescent="0.25">
      <c r="A49" s="99"/>
      <c r="B49" s="95" t="s">
        <v>124</v>
      </c>
      <c r="C49" s="19"/>
      <c r="D49" s="20"/>
      <c r="E49" s="20"/>
      <c r="F49" s="19"/>
      <c r="G49" s="23">
        <f>ROUND(G50/G48,1)</f>
        <v>181396.5</v>
      </c>
      <c r="H49" s="23" t="e">
        <f t="shared" ref="H49:P49" si="36">ROUND(H50/H48,1)</f>
        <v>#DIV/0!</v>
      </c>
      <c r="I49" s="23" t="e">
        <f t="shared" si="36"/>
        <v>#DIV/0!</v>
      </c>
      <c r="J49" s="23" t="e">
        <f t="shared" si="36"/>
        <v>#DIV/0!</v>
      </c>
      <c r="K49" s="23" t="e">
        <f t="shared" si="36"/>
        <v>#DIV/0!</v>
      </c>
      <c r="L49" s="23" t="e">
        <f t="shared" si="36"/>
        <v>#DIV/0!</v>
      </c>
      <c r="M49" s="23" t="e">
        <f t="shared" si="36"/>
        <v>#DIV/0!</v>
      </c>
      <c r="N49" s="23" t="e">
        <f t="shared" si="36"/>
        <v>#DIV/0!</v>
      </c>
      <c r="O49" s="23">
        <f t="shared" si="36"/>
        <v>70506</v>
      </c>
      <c r="P49" s="23" t="e">
        <f t="shared" si="36"/>
        <v>#DIV/0!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100"/>
      <c r="AE49" s="108"/>
    </row>
    <row r="50" spans="1:31" ht="37.200000000000003" customHeight="1" x14ac:dyDescent="0.25">
      <c r="A50" s="99"/>
      <c r="B50" s="95" t="s">
        <v>101</v>
      </c>
      <c r="C50" s="19"/>
      <c r="D50" s="20"/>
      <c r="E50" s="20"/>
      <c r="F50" s="19"/>
      <c r="G50" s="23">
        <f>SUM(G51:G66)</f>
        <v>1088379.2</v>
      </c>
      <c r="H50" s="23">
        <f t="shared" ref="H50:AC50" si="37">SUM(H51:H66)</f>
        <v>18629.137279999999</v>
      </c>
      <c r="I50" s="23">
        <f t="shared" si="37"/>
        <v>18629.199999999997</v>
      </c>
      <c r="J50" s="23">
        <f t="shared" si="37"/>
        <v>18629.137279999999</v>
      </c>
      <c r="K50" s="23">
        <f t="shared" si="37"/>
        <v>296304.30000000005</v>
      </c>
      <c r="L50" s="23">
        <f t="shared" si="37"/>
        <v>0</v>
      </c>
      <c r="M50" s="23">
        <f t="shared" si="37"/>
        <v>350410</v>
      </c>
      <c r="N50" s="23">
        <f t="shared" si="37"/>
        <v>0</v>
      </c>
      <c r="O50" s="23">
        <f t="shared" si="37"/>
        <v>423035.7</v>
      </c>
      <c r="P50" s="23">
        <f t="shared" si="37"/>
        <v>0</v>
      </c>
      <c r="Q50" s="23">
        <f>SUM(Q51:Q66)</f>
        <v>2747545.7179999999</v>
      </c>
      <c r="R50" s="23">
        <f t="shared" si="37"/>
        <v>0</v>
      </c>
      <c r="S50" s="23">
        <f t="shared" si="37"/>
        <v>249482.23553000001</v>
      </c>
      <c r="T50" s="23">
        <f t="shared" si="37"/>
        <v>0</v>
      </c>
      <c r="U50" s="23">
        <f t="shared" si="37"/>
        <v>807432.74290000007</v>
      </c>
      <c r="V50" s="23">
        <f t="shared" si="37"/>
        <v>0</v>
      </c>
      <c r="W50" s="23">
        <f t="shared" si="37"/>
        <v>1123905.8829699999</v>
      </c>
      <c r="X50" s="23">
        <f t="shared" si="37"/>
        <v>0</v>
      </c>
      <c r="Y50" s="23">
        <f t="shared" si="37"/>
        <v>566724.85659999994</v>
      </c>
      <c r="Z50" s="23">
        <f t="shared" si="37"/>
        <v>0</v>
      </c>
      <c r="AA50" s="23">
        <f t="shared" si="37"/>
        <v>1309073.8</v>
      </c>
      <c r="AB50" s="23">
        <f t="shared" si="37"/>
        <v>1286764.1000000001</v>
      </c>
      <c r="AC50" s="23">
        <f t="shared" si="37"/>
        <v>1383672.7</v>
      </c>
      <c r="AD50" s="100"/>
      <c r="AE50" s="108"/>
    </row>
    <row r="51" spans="1:31" x14ac:dyDescent="0.25">
      <c r="A51" s="99"/>
      <c r="B51" s="99" t="s">
        <v>7</v>
      </c>
      <c r="C51" s="19">
        <f>C70</f>
        <v>124</v>
      </c>
      <c r="D51" s="19" t="str">
        <f t="shared" ref="D51:F51" si="38">D70</f>
        <v>0702</v>
      </c>
      <c r="E51" s="19" t="str">
        <f t="shared" si="38"/>
        <v>0710004040</v>
      </c>
      <c r="F51" s="19" t="str">
        <f t="shared" si="38"/>
        <v>414</v>
      </c>
      <c r="G51" s="23">
        <f>G70</f>
        <v>10107.799999999999</v>
      </c>
      <c r="H51" s="23">
        <f t="shared" ref="H51:AC51" si="39">H70</f>
        <v>5469.3864999999996</v>
      </c>
      <c r="I51" s="23">
        <f t="shared" si="39"/>
        <v>0</v>
      </c>
      <c r="J51" s="23">
        <f t="shared" si="39"/>
        <v>5469.3864999999996</v>
      </c>
      <c r="K51" s="23">
        <f t="shared" si="39"/>
        <v>1575</v>
      </c>
      <c r="L51" s="23">
        <f t="shared" si="39"/>
        <v>0</v>
      </c>
      <c r="M51" s="23">
        <f t="shared" si="39"/>
        <v>287</v>
      </c>
      <c r="N51" s="23">
        <f t="shared" si="39"/>
        <v>0</v>
      </c>
      <c r="O51" s="23">
        <f t="shared" si="39"/>
        <v>8245.7999999999993</v>
      </c>
      <c r="P51" s="23">
        <f t="shared" si="39"/>
        <v>0</v>
      </c>
      <c r="Q51" s="23">
        <f>Q70</f>
        <v>174956.21799999999</v>
      </c>
      <c r="R51" s="23">
        <f t="shared" si="39"/>
        <v>0</v>
      </c>
      <c r="S51" s="23">
        <f t="shared" si="39"/>
        <v>42618.7</v>
      </c>
      <c r="T51" s="23">
        <f t="shared" si="39"/>
        <v>0</v>
      </c>
      <c r="U51" s="23">
        <f t="shared" si="39"/>
        <v>33402.972119999999</v>
      </c>
      <c r="V51" s="23">
        <f t="shared" si="39"/>
        <v>0</v>
      </c>
      <c r="W51" s="23">
        <f t="shared" si="39"/>
        <v>85258.959879999995</v>
      </c>
      <c r="X51" s="23">
        <f t="shared" si="39"/>
        <v>0</v>
      </c>
      <c r="Y51" s="23">
        <f t="shared" si="39"/>
        <v>13675.585999999999</v>
      </c>
      <c r="Z51" s="23">
        <f t="shared" si="39"/>
        <v>0</v>
      </c>
      <c r="AA51" s="23">
        <f t="shared" si="39"/>
        <v>841100</v>
      </c>
      <c r="AB51" s="23">
        <f t="shared" si="39"/>
        <v>986188</v>
      </c>
      <c r="AC51" s="23">
        <f t="shared" si="39"/>
        <v>548790</v>
      </c>
      <c r="AD51" s="100"/>
      <c r="AE51" s="108"/>
    </row>
    <row r="52" spans="1:31" x14ac:dyDescent="0.25">
      <c r="A52" s="99"/>
      <c r="B52" s="99"/>
      <c r="C52" s="19">
        <f>C71</f>
        <v>124</v>
      </c>
      <c r="D52" s="19" t="str">
        <f t="shared" ref="D52:F52" si="40">D71</f>
        <v>0702</v>
      </c>
      <c r="E52" s="19" t="str">
        <f t="shared" si="40"/>
        <v>07100R0210</v>
      </c>
      <c r="F52" s="19" t="str">
        <f t="shared" si="40"/>
        <v>414</v>
      </c>
      <c r="G52" s="23">
        <f>G71</f>
        <v>85203.099999999991</v>
      </c>
      <c r="H52" s="23">
        <f t="shared" ref="H52:AC52" si="41">H71</f>
        <v>0</v>
      </c>
      <c r="I52" s="23">
        <f t="shared" si="41"/>
        <v>5469.4</v>
      </c>
      <c r="J52" s="23">
        <f t="shared" si="41"/>
        <v>0</v>
      </c>
      <c r="K52" s="23">
        <f t="shared" si="41"/>
        <v>12153.7</v>
      </c>
      <c r="L52" s="23">
        <f t="shared" si="41"/>
        <v>0</v>
      </c>
      <c r="M52" s="23">
        <f t="shared" si="41"/>
        <v>9172.2999999999993</v>
      </c>
      <c r="N52" s="23">
        <f t="shared" si="41"/>
        <v>0</v>
      </c>
      <c r="O52" s="23">
        <f t="shared" si="41"/>
        <v>58407.7</v>
      </c>
      <c r="P52" s="23">
        <f t="shared" si="41"/>
        <v>0</v>
      </c>
      <c r="Q52" s="23">
        <f>Q71</f>
        <v>285384.59999999998</v>
      </c>
      <c r="R52" s="23">
        <f t="shared" si="41"/>
        <v>0</v>
      </c>
      <c r="S52" s="23">
        <f t="shared" si="41"/>
        <v>16359.79538</v>
      </c>
      <c r="T52" s="23">
        <f t="shared" si="41"/>
        <v>0</v>
      </c>
      <c r="U52" s="23">
        <f t="shared" si="41"/>
        <v>94006.183969999998</v>
      </c>
      <c r="V52" s="23">
        <f t="shared" si="41"/>
        <v>0</v>
      </c>
      <c r="W52" s="23">
        <f t="shared" si="41"/>
        <v>100849.78862000001</v>
      </c>
      <c r="X52" s="23">
        <f t="shared" si="41"/>
        <v>0</v>
      </c>
      <c r="Y52" s="23">
        <f t="shared" si="41"/>
        <v>74168.832030000005</v>
      </c>
      <c r="Z52" s="23">
        <f t="shared" si="41"/>
        <v>0</v>
      </c>
      <c r="AA52" s="23">
        <f t="shared" si="41"/>
        <v>0</v>
      </c>
      <c r="AB52" s="23">
        <f t="shared" si="41"/>
        <v>0</v>
      </c>
      <c r="AC52" s="23">
        <f t="shared" si="41"/>
        <v>0</v>
      </c>
      <c r="AD52" s="100"/>
      <c r="AE52" s="108"/>
    </row>
    <row r="53" spans="1:31" x14ac:dyDescent="0.25">
      <c r="A53" s="99"/>
      <c r="B53" s="99"/>
      <c r="C53" s="19">
        <f>C72</f>
        <v>124</v>
      </c>
      <c r="D53" s="19" t="str">
        <f>D72</f>
        <v>0702</v>
      </c>
      <c r="E53" s="19" t="str">
        <f>E72</f>
        <v>0710070490</v>
      </c>
      <c r="F53" s="19" t="str">
        <f>F72</f>
        <v>522</v>
      </c>
      <c r="G53" s="23">
        <f>G72</f>
        <v>252875.8</v>
      </c>
      <c r="H53" s="23">
        <f t="shared" ref="H53:AC54" si="42">H72</f>
        <v>13159.750779999998</v>
      </c>
      <c r="I53" s="23">
        <f t="shared" si="42"/>
        <v>13159.8</v>
      </c>
      <c r="J53" s="23">
        <f t="shared" si="42"/>
        <v>13159.750779999998</v>
      </c>
      <c r="K53" s="23">
        <f t="shared" si="42"/>
        <v>71139.3</v>
      </c>
      <c r="L53" s="23">
        <f t="shared" si="42"/>
        <v>0</v>
      </c>
      <c r="M53" s="23">
        <f t="shared" si="42"/>
        <v>105000</v>
      </c>
      <c r="N53" s="23">
        <f t="shared" si="42"/>
        <v>0</v>
      </c>
      <c r="O53" s="23">
        <f t="shared" si="42"/>
        <v>63576.7</v>
      </c>
      <c r="P53" s="23">
        <f t="shared" si="42"/>
        <v>0</v>
      </c>
      <c r="Q53" s="23">
        <f t="shared" si="42"/>
        <v>728413.1</v>
      </c>
      <c r="R53" s="23">
        <f t="shared" si="42"/>
        <v>0</v>
      </c>
      <c r="S53" s="23">
        <f t="shared" si="42"/>
        <v>164503.74015</v>
      </c>
      <c r="T53" s="23">
        <f t="shared" si="42"/>
        <v>0</v>
      </c>
      <c r="U53" s="23">
        <f t="shared" si="42"/>
        <v>257310.91015000001</v>
      </c>
      <c r="V53" s="23">
        <f t="shared" si="42"/>
        <v>0</v>
      </c>
      <c r="W53" s="23">
        <f t="shared" si="42"/>
        <v>177000</v>
      </c>
      <c r="X53" s="23">
        <f t="shared" si="42"/>
        <v>0</v>
      </c>
      <c r="Y53" s="23">
        <f t="shared" si="42"/>
        <v>129598.4497</v>
      </c>
      <c r="Z53" s="23">
        <f t="shared" si="42"/>
        <v>0</v>
      </c>
      <c r="AA53" s="23">
        <f t="shared" si="42"/>
        <v>380603.8</v>
      </c>
      <c r="AB53" s="23">
        <f t="shared" si="42"/>
        <v>213206.1</v>
      </c>
      <c r="AC53" s="23">
        <f t="shared" si="42"/>
        <v>747512.7</v>
      </c>
      <c r="AD53" s="100"/>
      <c r="AE53" s="108"/>
    </row>
    <row r="54" spans="1:31" x14ac:dyDescent="0.25">
      <c r="A54" s="99"/>
      <c r="B54" s="99"/>
      <c r="C54" s="19">
        <v>124</v>
      </c>
      <c r="D54" s="19" t="s">
        <v>41</v>
      </c>
      <c r="E54" s="20" t="s">
        <v>524</v>
      </c>
      <c r="F54" s="19">
        <v>521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>
        <f t="shared" si="42"/>
        <v>15201</v>
      </c>
      <c r="R54" s="23"/>
      <c r="S54" s="23">
        <f t="shared" si="42"/>
        <v>0</v>
      </c>
      <c r="T54" s="23">
        <f t="shared" si="42"/>
        <v>0</v>
      </c>
      <c r="U54" s="23">
        <f t="shared" si="42"/>
        <v>0</v>
      </c>
      <c r="V54" s="23">
        <f t="shared" si="42"/>
        <v>0</v>
      </c>
      <c r="W54" s="23">
        <f t="shared" si="42"/>
        <v>15201</v>
      </c>
      <c r="X54" s="23">
        <f t="shared" si="42"/>
        <v>0</v>
      </c>
      <c r="Y54" s="23">
        <f t="shared" si="42"/>
        <v>0</v>
      </c>
      <c r="Z54" s="23"/>
      <c r="AA54" s="23"/>
      <c r="AB54" s="23"/>
      <c r="AC54" s="23"/>
      <c r="AD54" s="100"/>
      <c r="AE54" s="108"/>
    </row>
    <row r="55" spans="1:31" x14ac:dyDescent="0.25">
      <c r="A55" s="99"/>
      <c r="B55" s="99"/>
      <c r="C55" s="19">
        <f>C74</f>
        <v>124</v>
      </c>
      <c r="D55" s="19" t="str">
        <f t="shared" ref="D55" si="43">D74</f>
        <v>0702</v>
      </c>
      <c r="E55" s="20" t="s">
        <v>524</v>
      </c>
      <c r="F55" s="19">
        <v>522</v>
      </c>
      <c r="G55" s="23">
        <f>G74</f>
        <v>148083.29999999999</v>
      </c>
      <c r="H55" s="23">
        <f t="shared" ref="H55:AC55" si="44">H74</f>
        <v>0</v>
      </c>
      <c r="I55" s="23">
        <f t="shared" si="44"/>
        <v>0</v>
      </c>
      <c r="J55" s="23">
        <f t="shared" si="44"/>
        <v>0</v>
      </c>
      <c r="K55" s="23">
        <f t="shared" si="44"/>
        <v>42897.1</v>
      </c>
      <c r="L55" s="23">
        <f t="shared" si="44"/>
        <v>0</v>
      </c>
      <c r="M55" s="23">
        <f t="shared" si="44"/>
        <v>103787.2</v>
      </c>
      <c r="N55" s="23">
        <f t="shared" si="44"/>
        <v>0</v>
      </c>
      <c r="O55" s="23">
        <f t="shared" si="44"/>
        <v>1399</v>
      </c>
      <c r="P55" s="23">
        <f t="shared" si="44"/>
        <v>0</v>
      </c>
      <c r="Q55" s="23">
        <f t="shared" si="44"/>
        <v>80806.999999999898</v>
      </c>
      <c r="R55" s="23">
        <f t="shared" si="44"/>
        <v>0</v>
      </c>
      <c r="S55" s="23">
        <f t="shared" si="44"/>
        <v>0</v>
      </c>
      <c r="T55" s="23">
        <f t="shared" si="44"/>
        <v>0</v>
      </c>
      <c r="U55" s="23">
        <f t="shared" si="44"/>
        <v>36666.686659999999</v>
      </c>
      <c r="V55" s="23">
        <f t="shared" si="44"/>
        <v>0</v>
      </c>
      <c r="W55" s="23">
        <f t="shared" si="44"/>
        <v>34676.204469999902</v>
      </c>
      <c r="X55" s="23">
        <f t="shared" si="44"/>
        <v>0</v>
      </c>
      <c r="Y55" s="23">
        <f t="shared" si="44"/>
        <v>9464.10887</v>
      </c>
      <c r="Z55" s="23">
        <f t="shared" si="44"/>
        <v>0</v>
      </c>
      <c r="AA55" s="23">
        <f t="shared" si="44"/>
        <v>0</v>
      </c>
      <c r="AB55" s="23">
        <f t="shared" si="44"/>
        <v>0</v>
      </c>
      <c r="AC55" s="23">
        <f t="shared" si="44"/>
        <v>0</v>
      </c>
      <c r="AD55" s="100"/>
      <c r="AE55" s="108"/>
    </row>
    <row r="56" spans="1:31" x14ac:dyDescent="0.25">
      <c r="A56" s="99"/>
      <c r="B56" s="99"/>
      <c r="C56" s="20" t="str">
        <f>C83</f>
        <v>136</v>
      </c>
      <c r="D56" s="20" t="str">
        <f t="shared" ref="D56:F56" si="45">D83</f>
        <v>0709</v>
      </c>
      <c r="E56" s="20" t="str">
        <f t="shared" si="45"/>
        <v>0710003470</v>
      </c>
      <c r="F56" s="20" t="str">
        <f t="shared" si="45"/>
        <v>244</v>
      </c>
      <c r="G56" s="23">
        <f>G83</f>
        <v>1073.0999999999999</v>
      </c>
      <c r="H56" s="23">
        <f t="shared" ref="H56:AC56" si="46">H83</f>
        <v>0</v>
      </c>
      <c r="I56" s="23">
        <f t="shared" si="46"/>
        <v>0</v>
      </c>
      <c r="J56" s="23">
        <f t="shared" si="46"/>
        <v>0</v>
      </c>
      <c r="K56" s="23">
        <f t="shared" si="46"/>
        <v>1073.0999999999999</v>
      </c>
      <c r="L56" s="23">
        <f t="shared" si="46"/>
        <v>0</v>
      </c>
      <c r="M56" s="23">
        <f t="shared" si="46"/>
        <v>0</v>
      </c>
      <c r="N56" s="23">
        <f t="shared" si="46"/>
        <v>0</v>
      </c>
      <c r="O56" s="23">
        <f t="shared" si="46"/>
        <v>0</v>
      </c>
      <c r="P56" s="23">
        <f t="shared" si="46"/>
        <v>0</v>
      </c>
      <c r="Q56" s="23">
        <f t="shared" si="46"/>
        <v>17086</v>
      </c>
      <c r="R56" s="23">
        <f t="shared" si="46"/>
        <v>0</v>
      </c>
      <c r="S56" s="23">
        <f t="shared" si="46"/>
        <v>0</v>
      </c>
      <c r="T56" s="23">
        <f t="shared" si="46"/>
        <v>0</v>
      </c>
      <c r="U56" s="23">
        <f t="shared" si="46"/>
        <v>9586</v>
      </c>
      <c r="V56" s="23">
        <f t="shared" si="46"/>
        <v>0</v>
      </c>
      <c r="W56" s="23">
        <f t="shared" si="46"/>
        <v>7500</v>
      </c>
      <c r="X56" s="23">
        <f t="shared" si="46"/>
        <v>0</v>
      </c>
      <c r="Y56" s="23">
        <f t="shared" si="46"/>
        <v>0</v>
      </c>
      <c r="Z56" s="23">
        <f t="shared" si="46"/>
        <v>0</v>
      </c>
      <c r="AA56" s="23">
        <f t="shared" si="46"/>
        <v>1670</v>
      </c>
      <c r="AB56" s="23">
        <f t="shared" si="46"/>
        <v>1670</v>
      </c>
      <c r="AC56" s="23">
        <f t="shared" si="46"/>
        <v>1670</v>
      </c>
      <c r="AD56" s="100"/>
      <c r="AE56" s="108"/>
    </row>
    <row r="57" spans="1:31" ht="37.5" customHeight="1" x14ac:dyDescent="0.25">
      <c r="A57" s="99"/>
      <c r="B57" s="99"/>
      <c r="C57" s="20" t="str">
        <f>C84</f>
        <v>136</v>
      </c>
      <c r="D57" s="20" t="str">
        <f t="shared" ref="D57:F58" si="47">D84</f>
        <v>0709</v>
      </c>
      <c r="E57" s="20" t="str">
        <f t="shared" si="47"/>
        <v>0710003470</v>
      </c>
      <c r="F57" s="20" t="str">
        <f t="shared" si="47"/>
        <v>612</v>
      </c>
      <c r="G57" s="23">
        <f>G84</f>
        <v>8900</v>
      </c>
      <c r="H57" s="23">
        <f t="shared" ref="H57:AC57" si="48">H84</f>
        <v>0</v>
      </c>
      <c r="I57" s="23">
        <f t="shared" si="48"/>
        <v>0</v>
      </c>
      <c r="J57" s="23">
        <f t="shared" si="48"/>
        <v>0</v>
      </c>
      <c r="K57" s="23">
        <f t="shared" si="48"/>
        <v>3500</v>
      </c>
      <c r="L57" s="23">
        <f t="shared" si="48"/>
        <v>0</v>
      </c>
      <c r="M57" s="23">
        <f t="shared" si="48"/>
        <v>5400</v>
      </c>
      <c r="N57" s="23">
        <f t="shared" si="48"/>
        <v>0</v>
      </c>
      <c r="O57" s="23">
        <f t="shared" si="48"/>
        <v>0</v>
      </c>
      <c r="P57" s="23">
        <f t="shared" si="48"/>
        <v>0</v>
      </c>
      <c r="Q57" s="23">
        <f t="shared" si="48"/>
        <v>14431</v>
      </c>
      <c r="R57" s="23">
        <f t="shared" si="48"/>
        <v>0</v>
      </c>
      <c r="S57" s="23">
        <f t="shared" si="48"/>
        <v>0</v>
      </c>
      <c r="T57" s="23">
        <f t="shared" si="48"/>
        <v>0</v>
      </c>
      <c r="U57" s="23">
        <f t="shared" si="48"/>
        <v>10131</v>
      </c>
      <c r="V57" s="23">
        <f t="shared" si="48"/>
        <v>0</v>
      </c>
      <c r="W57" s="23">
        <f t="shared" si="48"/>
        <v>4300</v>
      </c>
      <c r="X57" s="23">
        <f t="shared" si="48"/>
        <v>0</v>
      </c>
      <c r="Y57" s="23">
        <f t="shared" si="48"/>
        <v>0</v>
      </c>
      <c r="Z57" s="23">
        <f t="shared" si="48"/>
        <v>0</v>
      </c>
      <c r="AA57" s="23">
        <f t="shared" si="48"/>
        <v>13000</v>
      </c>
      <c r="AB57" s="23">
        <f t="shared" si="48"/>
        <v>13000</v>
      </c>
      <c r="AC57" s="23">
        <f t="shared" si="48"/>
        <v>13000</v>
      </c>
      <c r="AD57" s="100"/>
      <c r="AE57" s="108"/>
    </row>
    <row r="58" spans="1:31" x14ac:dyDescent="0.25">
      <c r="A58" s="99"/>
      <c r="B58" s="99"/>
      <c r="C58" s="20" t="str">
        <f>C85</f>
        <v>136</v>
      </c>
      <c r="D58" s="20" t="str">
        <f t="shared" si="47"/>
        <v>0709</v>
      </c>
      <c r="E58" s="20" t="str">
        <f t="shared" si="47"/>
        <v>0710003470</v>
      </c>
      <c r="F58" s="20" t="str">
        <f t="shared" si="47"/>
        <v>622</v>
      </c>
      <c r="G58" s="23">
        <f>G85</f>
        <v>22026.9</v>
      </c>
      <c r="H58" s="23">
        <f t="shared" ref="H58:AC58" si="49">H85</f>
        <v>0</v>
      </c>
      <c r="I58" s="23">
        <f t="shared" si="49"/>
        <v>0</v>
      </c>
      <c r="J58" s="23">
        <f t="shared" si="49"/>
        <v>0</v>
      </c>
      <c r="K58" s="23">
        <f t="shared" si="49"/>
        <v>3800</v>
      </c>
      <c r="L58" s="23">
        <f t="shared" si="49"/>
        <v>0</v>
      </c>
      <c r="M58" s="23">
        <f t="shared" si="49"/>
        <v>13263.5</v>
      </c>
      <c r="N58" s="23">
        <f t="shared" si="49"/>
        <v>0</v>
      </c>
      <c r="O58" s="23">
        <f t="shared" si="49"/>
        <v>4963.3999999999996</v>
      </c>
      <c r="P58" s="23">
        <f t="shared" si="49"/>
        <v>0</v>
      </c>
      <c r="Q58" s="23">
        <f t="shared" si="49"/>
        <v>46483</v>
      </c>
      <c r="R58" s="23">
        <f t="shared" si="49"/>
        <v>0</v>
      </c>
      <c r="S58" s="23">
        <f t="shared" si="49"/>
        <v>0</v>
      </c>
      <c r="T58" s="23">
        <f t="shared" si="49"/>
        <v>0</v>
      </c>
      <c r="U58" s="23">
        <f t="shared" si="49"/>
        <v>30283</v>
      </c>
      <c r="V58" s="23">
        <f t="shared" si="49"/>
        <v>0</v>
      </c>
      <c r="W58" s="23">
        <f t="shared" si="49"/>
        <v>16200</v>
      </c>
      <c r="X58" s="23">
        <f t="shared" si="49"/>
        <v>0</v>
      </c>
      <c r="Y58" s="23">
        <f t="shared" si="49"/>
        <v>0</v>
      </c>
      <c r="Z58" s="23">
        <f t="shared" si="49"/>
        <v>0</v>
      </c>
      <c r="AA58" s="23">
        <f t="shared" si="49"/>
        <v>20200</v>
      </c>
      <c r="AB58" s="23">
        <f t="shared" si="49"/>
        <v>20200</v>
      </c>
      <c r="AC58" s="23">
        <f t="shared" si="49"/>
        <v>20200</v>
      </c>
      <c r="AD58" s="100"/>
      <c r="AE58" s="108"/>
    </row>
    <row r="59" spans="1:31" x14ac:dyDescent="0.25">
      <c r="A59" s="99"/>
      <c r="B59" s="99"/>
      <c r="C59" s="18" t="s">
        <v>48</v>
      </c>
      <c r="D59" s="18" t="s">
        <v>42</v>
      </c>
      <c r="E59" s="18" t="s">
        <v>209</v>
      </c>
      <c r="F59" s="18" t="s">
        <v>57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>
        <f t="shared" ref="Q59:AB59" si="50">SUM(Q94,Q101)+Q86</f>
        <v>314900</v>
      </c>
      <c r="R59" s="23">
        <f t="shared" si="50"/>
        <v>0</v>
      </c>
      <c r="S59" s="23">
        <f t="shared" si="50"/>
        <v>0</v>
      </c>
      <c r="T59" s="23">
        <f t="shared" si="50"/>
        <v>0</v>
      </c>
      <c r="U59" s="23">
        <f t="shared" si="50"/>
        <v>0</v>
      </c>
      <c r="V59" s="23">
        <f t="shared" si="50"/>
        <v>0</v>
      </c>
      <c r="W59" s="23">
        <f t="shared" si="50"/>
        <v>314900</v>
      </c>
      <c r="X59" s="23">
        <f t="shared" si="50"/>
        <v>0</v>
      </c>
      <c r="Y59" s="23">
        <f t="shared" si="50"/>
        <v>0</v>
      </c>
      <c r="Z59" s="23">
        <f t="shared" si="50"/>
        <v>0</v>
      </c>
      <c r="AA59" s="23">
        <f t="shared" si="50"/>
        <v>0</v>
      </c>
      <c r="AB59" s="23">
        <f t="shared" si="50"/>
        <v>0</v>
      </c>
      <c r="AC59" s="23">
        <f t="shared" ref="AC59" si="51">SUM(AC94,AC101)</f>
        <v>0</v>
      </c>
      <c r="AD59" s="100"/>
      <c r="AE59" s="108"/>
    </row>
    <row r="60" spans="1:31" ht="13.2" customHeight="1" x14ac:dyDescent="0.25">
      <c r="A60" s="99"/>
      <c r="B60" s="99"/>
      <c r="C60" s="20" t="str">
        <f t="shared" ref="C60:F60" si="52">C87</f>
        <v>136</v>
      </c>
      <c r="D60" s="20" t="str">
        <f t="shared" si="52"/>
        <v>0709</v>
      </c>
      <c r="E60" s="20" t="str">
        <f t="shared" si="52"/>
        <v>0710070820</v>
      </c>
      <c r="F60" s="20" t="str">
        <f t="shared" si="52"/>
        <v>540</v>
      </c>
      <c r="G60" s="23">
        <f>G87</f>
        <v>43500</v>
      </c>
      <c r="H60" s="23">
        <f t="shared" ref="H60:AC60" si="53">H87</f>
        <v>0</v>
      </c>
      <c r="I60" s="23">
        <f t="shared" si="53"/>
        <v>0</v>
      </c>
      <c r="J60" s="23">
        <f t="shared" si="53"/>
        <v>0</v>
      </c>
      <c r="K60" s="23">
        <f t="shared" si="53"/>
        <v>10000</v>
      </c>
      <c r="L60" s="23">
        <f t="shared" si="53"/>
        <v>0</v>
      </c>
      <c r="M60" s="23">
        <f t="shared" si="53"/>
        <v>33500</v>
      </c>
      <c r="N60" s="23">
        <f t="shared" si="53"/>
        <v>0</v>
      </c>
      <c r="O60" s="23">
        <f t="shared" si="53"/>
        <v>0</v>
      </c>
      <c r="P60" s="23">
        <f t="shared" si="53"/>
        <v>0</v>
      </c>
      <c r="Q60" s="23">
        <f t="shared" si="53"/>
        <v>43500</v>
      </c>
      <c r="R60" s="23">
        <f t="shared" si="53"/>
        <v>0</v>
      </c>
      <c r="S60" s="23">
        <f t="shared" si="53"/>
        <v>0</v>
      </c>
      <c r="T60" s="23">
        <f t="shared" si="53"/>
        <v>0</v>
      </c>
      <c r="U60" s="23">
        <f t="shared" si="53"/>
        <v>0</v>
      </c>
      <c r="V60" s="23">
        <f t="shared" si="53"/>
        <v>0</v>
      </c>
      <c r="W60" s="23">
        <f t="shared" si="53"/>
        <v>43500</v>
      </c>
      <c r="X60" s="23">
        <f t="shared" si="53"/>
        <v>0</v>
      </c>
      <c r="Y60" s="23">
        <f t="shared" si="53"/>
        <v>0</v>
      </c>
      <c r="Z60" s="23">
        <f t="shared" si="53"/>
        <v>0</v>
      </c>
      <c r="AA60" s="23">
        <f t="shared" si="53"/>
        <v>43500</v>
      </c>
      <c r="AB60" s="23">
        <f t="shared" si="53"/>
        <v>43500</v>
      </c>
      <c r="AC60" s="23">
        <f t="shared" si="53"/>
        <v>43500</v>
      </c>
      <c r="AD60" s="100"/>
      <c r="AE60" s="108"/>
    </row>
    <row r="61" spans="1:31" x14ac:dyDescent="0.25">
      <c r="A61" s="99"/>
      <c r="B61" s="105" t="s">
        <v>8</v>
      </c>
      <c r="C61" s="20" t="str">
        <f>C75</f>
        <v>124</v>
      </c>
      <c r="D61" s="20" t="str">
        <f t="shared" ref="D61:F61" si="54">D75</f>
        <v>0702</v>
      </c>
      <c r="E61" s="20" t="str">
        <f t="shared" si="54"/>
        <v>07100R0210</v>
      </c>
      <c r="F61" s="20">
        <f t="shared" si="54"/>
        <v>414</v>
      </c>
      <c r="G61" s="23">
        <f t="shared" ref="G61:AC61" si="55">G75+G88</f>
        <v>207279.3</v>
      </c>
      <c r="H61" s="23">
        <f t="shared" si="55"/>
        <v>0</v>
      </c>
      <c r="I61" s="23">
        <f t="shared" si="55"/>
        <v>0</v>
      </c>
      <c r="J61" s="23">
        <f t="shared" si="55"/>
        <v>0</v>
      </c>
      <c r="K61" s="23">
        <f t="shared" si="55"/>
        <v>0</v>
      </c>
      <c r="L61" s="23">
        <f t="shared" si="55"/>
        <v>0</v>
      </c>
      <c r="M61" s="23">
        <f t="shared" si="55"/>
        <v>80000</v>
      </c>
      <c r="N61" s="23">
        <f t="shared" si="55"/>
        <v>0</v>
      </c>
      <c r="O61" s="23">
        <f t="shared" si="55"/>
        <v>127279.3</v>
      </c>
      <c r="P61" s="23">
        <f t="shared" si="55"/>
        <v>0</v>
      </c>
      <c r="Q61" s="23">
        <f t="shared" si="55"/>
        <v>530000</v>
      </c>
      <c r="R61" s="23">
        <f t="shared" si="55"/>
        <v>0</v>
      </c>
      <c r="S61" s="23">
        <f t="shared" si="55"/>
        <v>26000</v>
      </c>
      <c r="T61" s="23">
        <f t="shared" si="55"/>
        <v>0</v>
      </c>
      <c r="U61" s="23">
        <f t="shared" si="55"/>
        <v>178965.39</v>
      </c>
      <c r="V61" s="23">
        <f t="shared" si="55"/>
        <v>0</v>
      </c>
      <c r="W61" s="23">
        <f t="shared" si="55"/>
        <v>211840.13</v>
      </c>
      <c r="X61" s="23">
        <f t="shared" si="55"/>
        <v>0</v>
      </c>
      <c r="Y61" s="23">
        <f t="shared" si="55"/>
        <v>113194.48</v>
      </c>
      <c r="Z61" s="23">
        <f t="shared" si="55"/>
        <v>0</v>
      </c>
      <c r="AA61" s="23">
        <f t="shared" si="55"/>
        <v>0</v>
      </c>
      <c r="AB61" s="23">
        <f t="shared" si="55"/>
        <v>0</v>
      </c>
      <c r="AC61" s="23">
        <f t="shared" si="55"/>
        <v>0</v>
      </c>
      <c r="AD61" s="100"/>
      <c r="AE61" s="108"/>
    </row>
    <row r="62" spans="1:31" x14ac:dyDescent="0.25">
      <c r="A62" s="99"/>
      <c r="B62" s="110"/>
      <c r="C62" s="19">
        <v>124</v>
      </c>
      <c r="D62" s="20" t="s">
        <v>41</v>
      </c>
      <c r="E62" s="20" t="s">
        <v>524</v>
      </c>
      <c r="F62" s="19">
        <v>521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>
        <f>Q76+Q89</f>
        <v>53894.6</v>
      </c>
      <c r="R62" s="23"/>
      <c r="S62" s="23">
        <f t="shared" ref="S62:Y62" si="56">S76+S89</f>
        <v>0</v>
      </c>
      <c r="T62" s="23">
        <f t="shared" si="56"/>
        <v>0</v>
      </c>
      <c r="U62" s="23">
        <f t="shared" si="56"/>
        <v>0</v>
      </c>
      <c r="V62" s="23">
        <f t="shared" si="56"/>
        <v>0</v>
      </c>
      <c r="W62" s="23">
        <f t="shared" si="56"/>
        <v>32054.6</v>
      </c>
      <c r="X62" s="23">
        <f t="shared" si="56"/>
        <v>0</v>
      </c>
      <c r="Y62" s="23">
        <f t="shared" si="56"/>
        <v>21840</v>
      </c>
      <c r="Z62" s="23"/>
      <c r="AA62" s="23">
        <f>AA76+AA89</f>
        <v>0</v>
      </c>
      <c r="AB62" s="23">
        <f>AB76+AB89</f>
        <v>0</v>
      </c>
      <c r="AC62" s="23"/>
      <c r="AD62" s="100"/>
      <c r="AE62" s="108"/>
    </row>
    <row r="63" spans="1:31" x14ac:dyDescent="0.25">
      <c r="A63" s="99"/>
      <c r="B63" s="106"/>
      <c r="C63" s="19">
        <v>124</v>
      </c>
      <c r="D63" s="20" t="s">
        <v>41</v>
      </c>
      <c r="E63" s="20" t="s">
        <v>524</v>
      </c>
      <c r="F63" s="19">
        <v>522</v>
      </c>
      <c r="G63" s="23">
        <f>G77</f>
        <v>300332.30000000005</v>
      </c>
      <c r="H63" s="23">
        <f t="shared" ref="H63:AC63" si="57">H77</f>
        <v>0</v>
      </c>
      <c r="I63" s="23">
        <f t="shared" si="57"/>
        <v>0</v>
      </c>
      <c r="J63" s="23">
        <f t="shared" si="57"/>
        <v>0</v>
      </c>
      <c r="K63" s="23">
        <f t="shared" si="57"/>
        <v>150166.1</v>
      </c>
      <c r="L63" s="23">
        <f t="shared" si="57"/>
        <v>0</v>
      </c>
      <c r="M63" s="23">
        <f t="shared" si="57"/>
        <v>0</v>
      </c>
      <c r="N63" s="23">
        <f t="shared" si="57"/>
        <v>0</v>
      </c>
      <c r="O63" s="23">
        <f t="shared" si="57"/>
        <v>150166.20000000001</v>
      </c>
      <c r="P63" s="23">
        <f t="shared" si="57"/>
        <v>0</v>
      </c>
      <c r="Q63" s="23">
        <f t="shared" si="57"/>
        <v>286497.8</v>
      </c>
      <c r="R63" s="23">
        <f t="shared" si="57"/>
        <v>0</v>
      </c>
      <c r="S63" s="23">
        <f t="shared" si="57"/>
        <v>0</v>
      </c>
      <c r="T63" s="23">
        <f t="shared" si="57"/>
        <v>0</v>
      </c>
      <c r="U63" s="23">
        <f t="shared" si="57"/>
        <v>130000</v>
      </c>
      <c r="V63" s="23">
        <f t="shared" si="57"/>
        <v>0</v>
      </c>
      <c r="W63" s="23">
        <f t="shared" si="57"/>
        <v>47945.4</v>
      </c>
      <c r="X63" s="23">
        <f t="shared" si="57"/>
        <v>0</v>
      </c>
      <c r="Y63" s="23">
        <f t="shared" si="57"/>
        <v>108552.4</v>
      </c>
      <c r="Z63" s="23">
        <f t="shared" si="57"/>
        <v>0</v>
      </c>
      <c r="AA63" s="23">
        <f t="shared" si="57"/>
        <v>0</v>
      </c>
      <c r="AB63" s="23">
        <f t="shared" si="57"/>
        <v>0</v>
      </c>
      <c r="AC63" s="23">
        <f t="shared" si="57"/>
        <v>0</v>
      </c>
      <c r="AD63" s="100"/>
      <c r="AE63" s="108"/>
    </row>
    <row r="64" spans="1:31" ht="28.5" customHeight="1" x14ac:dyDescent="0.25">
      <c r="A64" s="99"/>
      <c r="B64" s="105" t="s">
        <v>9</v>
      </c>
      <c r="C64" s="20" t="s">
        <v>380</v>
      </c>
      <c r="D64" s="20"/>
      <c r="E64" s="20"/>
      <c r="F64" s="19"/>
      <c r="G64" s="23">
        <f>G78+G89</f>
        <v>8997.6</v>
      </c>
      <c r="H64" s="23">
        <f t="shared" ref="H64:P64" si="58">H78+H89</f>
        <v>0</v>
      </c>
      <c r="I64" s="23">
        <f t="shared" si="58"/>
        <v>0</v>
      </c>
      <c r="J64" s="23">
        <f t="shared" si="58"/>
        <v>0</v>
      </c>
      <c r="K64" s="23">
        <f t="shared" si="58"/>
        <v>0</v>
      </c>
      <c r="L64" s="23">
        <f t="shared" si="58"/>
        <v>0</v>
      </c>
      <c r="M64" s="23">
        <f t="shared" si="58"/>
        <v>0</v>
      </c>
      <c r="N64" s="23">
        <f t="shared" si="58"/>
        <v>0</v>
      </c>
      <c r="O64" s="23">
        <f t="shared" si="58"/>
        <v>8997.6</v>
      </c>
      <c r="P64" s="23">
        <f t="shared" si="58"/>
        <v>0</v>
      </c>
      <c r="Q64" s="23">
        <f>Q78+Q89</f>
        <v>96231</v>
      </c>
      <c r="R64" s="23">
        <f t="shared" ref="R64:AC64" si="59">R78+R89</f>
        <v>0</v>
      </c>
      <c r="S64" s="23">
        <f t="shared" si="59"/>
        <v>0</v>
      </c>
      <c r="T64" s="23">
        <f t="shared" si="59"/>
        <v>0</v>
      </c>
      <c r="U64" s="23">
        <f t="shared" si="59"/>
        <v>0</v>
      </c>
      <c r="V64" s="23">
        <f t="shared" si="59"/>
        <v>0</v>
      </c>
      <c r="W64" s="23">
        <f t="shared" si="59"/>
        <v>0</v>
      </c>
      <c r="X64" s="23">
        <f t="shared" si="59"/>
        <v>0</v>
      </c>
      <c r="Y64" s="23">
        <f t="shared" si="59"/>
        <v>96231</v>
      </c>
      <c r="Z64" s="23">
        <f t="shared" si="59"/>
        <v>0</v>
      </c>
      <c r="AA64" s="23">
        <f t="shared" si="59"/>
        <v>9000</v>
      </c>
      <c r="AB64" s="23">
        <f t="shared" si="59"/>
        <v>9000</v>
      </c>
      <c r="AC64" s="23">
        <f t="shared" si="59"/>
        <v>9000</v>
      </c>
      <c r="AD64" s="100"/>
      <c r="AE64" s="108"/>
    </row>
    <row r="65" spans="1:35" ht="28.5" customHeight="1" x14ac:dyDescent="0.25">
      <c r="A65" s="99"/>
      <c r="B65" s="106"/>
      <c r="C65" s="20" t="s">
        <v>48</v>
      </c>
      <c r="D65" s="20"/>
      <c r="E65" s="20"/>
      <c r="F65" s="19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>
        <f>Q96+Q103</f>
        <v>59760.400000000009</v>
      </c>
      <c r="R65" s="23">
        <f t="shared" ref="R65:AB65" si="60">R96+R103</f>
        <v>0</v>
      </c>
      <c r="S65" s="23">
        <f t="shared" si="60"/>
        <v>0</v>
      </c>
      <c r="T65" s="23">
        <f t="shared" si="60"/>
        <v>0</v>
      </c>
      <c r="U65" s="23">
        <f t="shared" si="60"/>
        <v>27080.6</v>
      </c>
      <c r="V65" s="23">
        <f t="shared" si="60"/>
        <v>0</v>
      </c>
      <c r="W65" s="23">
        <f t="shared" si="60"/>
        <v>32679.800000000003</v>
      </c>
      <c r="X65" s="23">
        <f t="shared" si="60"/>
        <v>0</v>
      </c>
      <c r="Y65" s="23">
        <f t="shared" si="60"/>
        <v>0</v>
      </c>
      <c r="Z65" s="23">
        <f t="shared" si="60"/>
        <v>0</v>
      </c>
      <c r="AA65" s="23">
        <f t="shared" si="60"/>
        <v>0</v>
      </c>
      <c r="AB65" s="23">
        <f t="shared" si="60"/>
        <v>0</v>
      </c>
      <c r="AC65" s="23"/>
      <c r="AD65" s="100"/>
      <c r="AE65" s="108"/>
    </row>
    <row r="66" spans="1:35" ht="30.75" customHeight="1" x14ac:dyDescent="0.25">
      <c r="A66" s="99"/>
      <c r="B66" s="95" t="s">
        <v>10</v>
      </c>
      <c r="C66" s="19"/>
      <c r="D66" s="20"/>
      <c r="E66" s="20"/>
      <c r="F66" s="19"/>
      <c r="G66" s="23">
        <f>G79+G90</f>
        <v>0</v>
      </c>
      <c r="H66" s="23">
        <f t="shared" ref="H66:AC66" si="61">H79+H90</f>
        <v>0</v>
      </c>
      <c r="I66" s="23">
        <f t="shared" si="61"/>
        <v>0</v>
      </c>
      <c r="J66" s="23">
        <f t="shared" si="61"/>
        <v>0</v>
      </c>
      <c r="K66" s="23">
        <f t="shared" si="61"/>
        <v>0</v>
      </c>
      <c r="L66" s="23">
        <f t="shared" si="61"/>
        <v>0</v>
      </c>
      <c r="M66" s="23">
        <f t="shared" si="61"/>
        <v>0</v>
      </c>
      <c r="N66" s="23">
        <f t="shared" si="61"/>
        <v>0</v>
      </c>
      <c r="O66" s="23">
        <f t="shared" si="61"/>
        <v>0</v>
      </c>
      <c r="P66" s="23">
        <f t="shared" si="61"/>
        <v>0</v>
      </c>
      <c r="Q66" s="23">
        <f t="shared" si="61"/>
        <v>0</v>
      </c>
      <c r="R66" s="23">
        <f t="shared" si="61"/>
        <v>0</v>
      </c>
      <c r="S66" s="23">
        <f t="shared" si="61"/>
        <v>0</v>
      </c>
      <c r="T66" s="23">
        <f t="shared" si="61"/>
        <v>0</v>
      </c>
      <c r="U66" s="23">
        <f t="shared" si="61"/>
        <v>0</v>
      </c>
      <c r="V66" s="23">
        <f t="shared" si="61"/>
        <v>0</v>
      </c>
      <c r="W66" s="23">
        <f t="shared" si="61"/>
        <v>0</v>
      </c>
      <c r="X66" s="23">
        <f t="shared" si="61"/>
        <v>0</v>
      </c>
      <c r="Y66" s="23">
        <f t="shared" si="61"/>
        <v>0</v>
      </c>
      <c r="Z66" s="23">
        <f t="shared" si="61"/>
        <v>0</v>
      </c>
      <c r="AA66" s="23">
        <f t="shared" si="61"/>
        <v>0</v>
      </c>
      <c r="AB66" s="23">
        <f t="shared" si="61"/>
        <v>0</v>
      </c>
      <c r="AC66" s="23">
        <f t="shared" si="61"/>
        <v>0</v>
      </c>
      <c r="AD66" s="100"/>
      <c r="AE66" s="109"/>
    </row>
    <row r="67" spans="1:35" ht="39.6" customHeight="1" x14ac:dyDescent="0.25">
      <c r="A67" s="99" t="s">
        <v>590</v>
      </c>
      <c r="B67" s="95" t="s">
        <v>312</v>
      </c>
      <c r="C67" s="19"/>
      <c r="D67" s="20"/>
      <c r="E67" s="20"/>
      <c r="F67" s="19"/>
      <c r="G67" s="24">
        <f>I67+K67+M67+O67</f>
        <v>1</v>
      </c>
      <c r="H67" s="24">
        <f>J67+L67+N67+P67</f>
        <v>0</v>
      </c>
      <c r="I67" s="25"/>
      <c r="J67" s="25"/>
      <c r="K67" s="25"/>
      <c r="L67" s="25"/>
      <c r="M67" s="25"/>
      <c r="N67" s="25"/>
      <c r="O67" s="25">
        <v>1</v>
      </c>
      <c r="P67" s="26"/>
      <c r="Q67" s="24">
        <v>4</v>
      </c>
      <c r="R67" s="24"/>
      <c r="S67" s="24"/>
      <c r="T67" s="24"/>
      <c r="U67" s="24"/>
      <c r="V67" s="24"/>
      <c r="W67" s="24"/>
      <c r="X67" s="24"/>
      <c r="Y67" s="24">
        <v>4</v>
      </c>
      <c r="Z67" s="24"/>
      <c r="AA67" s="24">
        <v>8</v>
      </c>
      <c r="AB67" s="24">
        <v>9</v>
      </c>
      <c r="AC67" s="24">
        <v>6</v>
      </c>
      <c r="AD67" s="100" t="s">
        <v>432</v>
      </c>
      <c r="AE67" s="107" t="s">
        <v>503</v>
      </c>
    </row>
    <row r="68" spans="1:35" ht="27.6" customHeight="1" x14ac:dyDescent="0.25">
      <c r="A68" s="99"/>
      <c r="B68" s="95" t="s">
        <v>6</v>
      </c>
      <c r="C68" s="19"/>
      <c r="D68" s="20"/>
      <c r="E68" s="20"/>
      <c r="F68" s="19"/>
      <c r="G68" s="23">
        <f>ROUND(G69/G67,1)</f>
        <v>1012879.2</v>
      </c>
      <c r="H68" s="23" t="e">
        <f t="shared" ref="H68:AC68" si="62">ROUND(H69/H67,1)</f>
        <v>#DIV/0!</v>
      </c>
      <c r="I68" s="23" t="e">
        <f t="shared" si="62"/>
        <v>#DIV/0!</v>
      </c>
      <c r="J68" s="23" t="e">
        <f t="shared" si="62"/>
        <v>#DIV/0!</v>
      </c>
      <c r="K68" s="23" t="e">
        <f t="shared" si="62"/>
        <v>#DIV/0!</v>
      </c>
      <c r="L68" s="23" t="e">
        <f t="shared" si="62"/>
        <v>#DIV/0!</v>
      </c>
      <c r="M68" s="23" t="e">
        <f t="shared" si="62"/>
        <v>#DIV/0!</v>
      </c>
      <c r="N68" s="23" t="e">
        <f t="shared" si="62"/>
        <v>#DIV/0!</v>
      </c>
      <c r="O68" s="23">
        <f t="shared" si="62"/>
        <v>418072.3</v>
      </c>
      <c r="P68" s="23" t="e">
        <f t="shared" si="62"/>
        <v>#DIV/0!</v>
      </c>
      <c r="Q68" s="23">
        <f t="shared" si="62"/>
        <v>562846.30000000005</v>
      </c>
      <c r="R68" s="23" t="e">
        <f t="shared" si="62"/>
        <v>#DIV/0!</v>
      </c>
      <c r="S68" s="27" t="e">
        <f t="shared" si="62"/>
        <v>#DIV/0!</v>
      </c>
      <c r="T68" s="23" t="e">
        <f t="shared" si="62"/>
        <v>#DIV/0!</v>
      </c>
      <c r="U68" s="27" t="e">
        <f t="shared" si="62"/>
        <v>#DIV/0!</v>
      </c>
      <c r="V68" s="27" t="e">
        <f t="shared" si="62"/>
        <v>#DIV/0!</v>
      </c>
      <c r="W68" s="27" t="e">
        <f t="shared" si="62"/>
        <v>#DIV/0!</v>
      </c>
      <c r="X68" s="27" t="e">
        <f t="shared" si="62"/>
        <v>#DIV/0!</v>
      </c>
      <c r="Y68" s="27">
        <f t="shared" si="62"/>
        <v>141681.20000000001</v>
      </c>
      <c r="Z68" s="23" t="e">
        <f t="shared" si="62"/>
        <v>#DIV/0!</v>
      </c>
      <c r="AA68" s="23">
        <f t="shared" si="62"/>
        <v>153838</v>
      </c>
      <c r="AB68" s="23">
        <f t="shared" si="62"/>
        <v>134266</v>
      </c>
      <c r="AC68" s="23">
        <f t="shared" si="62"/>
        <v>217550.5</v>
      </c>
      <c r="AD68" s="100"/>
      <c r="AE68" s="108"/>
    </row>
    <row r="69" spans="1:35" ht="42.6" customHeight="1" x14ac:dyDescent="0.25">
      <c r="A69" s="99"/>
      <c r="B69" s="95" t="s">
        <v>101</v>
      </c>
      <c r="C69" s="19"/>
      <c r="D69" s="20"/>
      <c r="E69" s="20"/>
      <c r="F69" s="19"/>
      <c r="G69" s="23">
        <f t="shared" ref="G69:AC69" si="63">SUM(G70:G79)</f>
        <v>1012879.2</v>
      </c>
      <c r="H69" s="23">
        <f t="shared" si="63"/>
        <v>18629.137279999999</v>
      </c>
      <c r="I69" s="23">
        <f t="shared" si="63"/>
        <v>18629.199999999997</v>
      </c>
      <c r="J69" s="23">
        <f t="shared" si="63"/>
        <v>18629.137279999999</v>
      </c>
      <c r="K69" s="23">
        <f t="shared" si="63"/>
        <v>277931.2</v>
      </c>
      <c r="L69" s="23">
        <f t="shared" si="63"/>
        <v>0</v>
      </c>
      <c r="M69" s="23">
        <f t="shared" si="63"/>
        <v>298246.5</v>
      </c>
      <c r="N69" s="23">
        <f t="shared" si="63"/>
        <v>0</v>
      </c>
      <c r="O69" s="23">
        <f t="shared" si="63"/>
        <v>418072.3</v>
      </c>
      <c r="P69" s="23">
        <f t="shared" si="63"/>
        <v>0</v>
      </c>
      <c r="Q69" s="23">
        <f>SUM(Q70:Q79)</f>
        <v>2251385.318</v>
      </c>
      <c r="R69" s="23">
        <f t="shared" si="63"/>
        <v>0</v>
      </c>
      <c r="S69" s="23">
        <f t="shared" si="63"/>
        <v>249482.23553000001</v>
      </c>
      <c r="T69" s="23">
        <f t="shared" si="63"/>
        <v>0</v>
      </c>
      <c r="U69" s="23">
        <f t="shared" si="63"/>
        <v>730352.14290000009</v>
      </c>
      <c r="V69" s="23">
        <f t="shared" si="63"/>
        <v>0</v>
      </c>
      <c r="W69" s="23">
        <f t="shared" si="63"/>
        <v>704826.08296999987</v>
      </c>
      <c r="X69" s="23">
        <f t="shared" si="63"/>
        <v>0</v>
      </c>
      <c r="Y69" s="23">
        <f t="shared" si="63"/>
        <v>566724.85659999994</v>
      </c>
      <c r="Z69" s="23">
        <f t="shared" si="63"/>
        <v>0</v>
      </c>
      <c r="AA69" s="23">
        <f t="shared" si="63"/>
        <v>1230703.8</v>
      </c>
      <c r="AB69" s="23">
        <f t="shared" si="63"/>
        <v>1208394.1000000001</v>
      </c>
      <c r="AC69" s="23">
        <f t="shared" si="63"/>
        <v>1305302.7</v>
      </c>
      <c r="AD69" s="100"/>
      <c r="AE69" s="108"/>
    </row>
    <row r="70" spans="1:35" ht="13.2" customHeight="1" x14ac:dyDescent="0.25">
      <c r="A70" s="99"/>
      <c r="B70" s="105" t="s">
        <v>7</v>
      </c>
      <c r="C70" s="19">
        <v>124</v>
      </c>
      <c r="D70" s="18" t="s">
        <v>41</v>
      </c>
      <c r="E70" s="18" t="s">
        <v>194</v>
      </c>
      <c r="F70" s="18" t="s">
        <v>59</v>
      </c>
      <c r="G70" s="23">
        <f>I70+K70+M70+O70</f>
        <v>10107.799999999999</v>
      </c>
      <c r="H70" s="23">
        <f>J70+L70+N70+P70</f>
        <v>5469.3864999999996</v>
      </c>
      <c r="I70" s="29">
        <v>0</v>
      </c>
      <c r="J70" s="29">
        <v>5469.3864999999996</v>
      </c>
      <c r="K70" s="29">
        <v>1575</v>
      </c>
      <c r="L70" s="29"/>
      <c r="M70" s="29">
        <v>287</v>
      </c>
      <c r="N70" s="29"/>
      <c r="O70" s="29">
        <v>8245.7999999999993</v>
      </c>
      <c r="P70" s="28"/>
      <c r="Q70" s="23">
        <f>S70+U70+W70+Y70</f>
        <v>174956.21799999999</v>
      </c>
      <c r="R70" s="23">
        <f>T70+V70+X70+Z70</f>
        <v>0</v>
      </c>
      <c r="S70" s="23">
        <v>42618.7</v>
      </c>
      <c r="T70" s="23"/>
      <c r="U70" s="23">
        <v>33402.972119999999</v>
      </c>
      <c r="V70" s="23"/>
      <c r="W70" s="23">
        <v>85258.959879999995</v>
      </c>
      <c r="X70" s="23"/>
      <c r="Y70" s="23">
        <v>13675.585999999999</v>
      </c>
      <c r="Z70" s="23"/>
      <c r="AA70" s="23">
        <v>841100</v>
      </c>
      <c r="AB70" s="23">
        <v>986188</v>
      </c>
      <c r="AC70" s="23">
        <v>548790</v>
      </c>
      <c r="AD70" s="100"/>
      <c r="AE70" s="108"/>
      <c r="AI70" s="6"/>
    </row>
    <row r="71" spans="1:35" ht="13.2" customHeight="1" x14ac:dyDescent="0.25">
      <c r="A71" s="99"/>
      <c r="B71" s="110"/>
      <c r="C71" s="19">
        <v>124</v>
      </c>
      <c r="D71" s="18" t="s">
        <v>41</v>
      </c>
      <c r="E71" s="18" t="s">
        <v>396</v>
      </c>
      <c r="F71" s="18" t="s">
        <v>59</v>
      </c>
      <c r="G71" s="23">
        <f>I71+K71+M71+O71</f>
        <v>85203.099999999991</v>
      </c>
      <c r="H71" s="23">
        <f>J71+L71+N71+P71</f>
        <v>0</v>
      </c>
      <c r="I71" s="29">
        <v>5469.4</v>
      </c>
      <c r="J71" s="29"/>
      <c r="K71" s="29">
        <v>12153.7</v>
      </c>
      <c r="L71" s="29"/>
      <c r="M71" s="29">
        <v>9172.2999999999993</v>
      </c>
      <c r="N71" s="29"/>
      <c r="O71" s="29">
        <v>58407.7</v>
      </c>
      <c r="P71" s="28"/>
      <c r="Q71" s="23">
        <f>S71+U71+W71+Y71</f>
        <v>285384.59999999998</v>
      </c>
      <c r="R71" s="23">
        <f>T71+V71+X71+Z71</f>
        <v>0</v>
      </c>
      <c r="S71" s="23">
        <v>16359.79538</v>
      </c>
      <c r="T71" s="23"/>
      <c r="U71" s="23">
        <v>94006.183969999998</v>
      </c>
      <c r="V71" s="23"/>
      <c r="W71" s="23">
        <v>100849.78862000001</v>
      </c>
      <c r="X71" s="23"/>
      <c r="Y71" s="23">
        <v>74168.832030000005</v>
      </c>
      <c r="Z71" s="23"/>
      <c r="AA71" s="23"/>
      <c r="AB71" s="23"/>
      <c r="AC71" s="23"/>
      <c r="AD71" s="100"/>
      <c r="AE71" s="108"/>
      <c r="AI71" s="6"/>
    </row>
    <row r="72" spans="1:35" ht="13.2" customHeight="1" x14ac:dyDescent="0.25">
      <c r="A72" s="99"/>
      <c r="B72" s="110"/>
      <c r="C72" s="19">
        <v>124</v>
      </c>
      <c r="D72" s="18" t="s">
        <v>41</v>
      </c>
      <c r="E72" s="18" t="s">
        <v>193</v>
      </c>
      <c r="F72" s="18" t="s">
        <v>58</v>
      </c>
      <c r="G72" s="23">
        <f t="shared" ref="G72:H79" si="64">I72+K72+M72+O72</f>
        <v>252875.8</v>
      </c>
      <c r="H72" s="23">
        <f t="shared" si="64"/>
        <v>13159.750779999998</v>
      </c>
      <c r="I72" s="29">
        <v>13159.8</v>
      </c>
      <c r="J72" s="29">
        <v>13159.750779999998</v>
      </c>
      <c r="K72" s="29">
        <v>71139.3</v>
      </c>
      <c r="L72" s="29"/>
      <c r="M72" s="29">
        <v>105000</v>
      </c>
      <c r="N72" s="29"/>
      <c r="O72" s="29">
        <v>63576.7</v>
      </c>
      <c r="P72" s="28"/>
      <c r="Q72" s="23">
        <f t="shared" ref="Q72:Q79" si="65">S72+U72+W72+Y72</f>
        <v>728413.1</v>
      </c>
      <c r="R72" s="23">
        <f t="shared" ref="R72:R79" si="66">T72+V72+X72+Z72</f>
        <v>0</v>
      </c>
      <c r="S72" s="23">
        <v>164503.74015</v>
      </c>
      <c r="T72" s="23"/>
      <c r="U72" s="23">
        <v>257310.91015000001</v>
      </c>
      <c r="V72" s="23"/>
      <c r="W72" s="23">
        <v>177000</v>
      </c>
      <c r="X72" s="23"/>
      <c r="Y72" s="23">
        <v>129598.4497</v>
      </c>
      <c r="Z72" s="23"/>
      <c r="AA72" s="23">
        <v>380603.8</v>
      </c>
      <c r="AB72" s="23">
        <v>213206.1</v>
      </c>
      <c r="AC72" s="23">
        <v>747512.7</v>
      </c>
      <c r="AD72" s="100"/>
      <c r="AE72" s="108"/>
      <c r="AI72" s="6"/>
    </row>
    <row r="73" spans="1:35" ht="13.2" customHeight="1" x14ac:dyDescent="0.25">
      <c r="A73" s="99"/>
      <c r="B73" s="110"/>
      <c r="C73" s="19">
        <v>124</v>
      </c>
      <c r="D73" s="19" t="s">
        <v>41</v>
      </c>
      <c r="E73" s="20" t="s">
        <v>524</v>
      </c>
      <c r="F73" s="19">
        <v>521</v>
      </c>
      <c r="G73" s="23"/>
      <c r="H73" s="23"/>
      <c r="I73" s="29"/>
      <c r="J73" s="29"/>
      <c r="K73" s="29"/>
      <c r="L73" s="29"/>
      <c r="M73" s="29"/>
      <c r="N73" s="29"/>
      <c r="O73" s="29"/>
      <c r="P73" s="28"/>
      <c r="Q73" s="23">
        <f t="shared" si="65"/>
        <v>15201</v>
      </c>
      <c r="R73" s="23"/>
      <c r="S73" s="23"/>
      <c r="T73" s="23"/>
      <c r="U73" s="23"/>
      <c r="V73" s="23"/>
      <c r="W73" s="23">
        <v>15201</v>
      </c>
      <c r="X73" s="23"/>
      <c r="Y73" s="23"/>
      <c r="Z73" s="23"/>
      <c r="AA73" s="23"/>
      <c r="AB73" s="23"/>
      <c r="AC73" s="23"/>
      <c r="AD73" s="100"/>
      <c r="AE73" s="108"/>
      <c r="AI73" s="6"/>
    </row>
    <row r="74" spans="1:35" ht="13.2" customHeight="1" x14ac:dyDescent="0.25">
      <c r="A74" s="99"/>
      <c r="B74" s="106"/>
      <c r="C74" s="19">
        <v>124</v>
      </c>
      <c r="D74" s="19" t="s">
        <v>41</v>
      </c>
      <c r="E74" s="20" t="s">
        <v>524</v>
      </c>
      <c r="F74" s="19">
        <v>522</v>
      </c>
      <c r="G74" s="23">
        <f t="shared" si="64"/>
        <v>148083.29999999999</v>
      </c>
      <c r="H74" s="23">
        <f t="shared" si="64"/>
        <v>0</v>
      </c>
      <c r="I74" s="29"/>
      <c r="J74" s="29"/>
      <c r="K74" s="29">
        <v>42897.1</v>
      </c>
      <c r="L74" s="29"/>
      <c r="M74" s="29">
        <v>103787.2</v>
      </c>
      <c r="N74" s="29"/>
      <c r="O74" s="29">
        <v>1399</v>
      </c>
      <c r="P74" s="28"/>
      <c r="Q74" s="23">
        <f>S74+U74+W74+Y74</f>
        <v>80806.999999999898</v>
      </c>
      <c r="R74" s="23">
        <f t="shared" si="66"/>
        <v>0</v>
      </c>
      <c r="S74" s="23"/>
      <c r="T74" s="23"/>
      <c r="U74" s="23">
        <v>36666.686659999999</v>
      </c>
      <c r="V74" s="23"/>
      <c r="W74" s="23">
        <v>34676.204469999902</v>
      </c>
      <c r="X74" s="23"/>
      <c r="Y74" s="23">
        <v>9464.10887</v>
      </c>
      <c r="Z74" s="23"/>
      <c r="AA74" s="23"/>
      <c r="AB74" s="23"/>
      <c r="AC74" s="23"/>
      <c r="AD74" s="100"/>
      <c r="AE74" s="108"/>
      <c r="AI74" s="6"/>
    </row>
    <row r="75" spans="1:35" ht="13.2" customHeight="1" x14ac:dyDescent="0.25">
      <c r="A75" s="99"/>
      <c r="B75" s="105" t="s">
        <v>8</v>
      </c>
      <c r="C75" s="20" t="s">
        <v>380</v>
      </c>
      <c r="D75" s="20" t="s">
        <v>41</v>
      </c>
      <c r="E75" s="20" t="s">
        <v>396</v>
      </c>
      <c r="F75" s="20">
        <v>414</v>
      </c>
      <c r="G75" s="23">
        <f t="shared" si="64"/>
        <v>207279.3</v>
      </c>
      <c r="H75" s="23">
        <f t="shared" si="64"/>
        <v>0</v>
      </c>
      <c r="I75" s="29"/>
      <c r="J75" s="29"/>
      <c r="K75" s="29"/>
      <c r="L75" s="29"/>
      <c r="M75" s="29">
        <v>80000</v>
      </c>
      <c r="N75" s="29"/>
      <c r="O75" s="29">
        <v>127279.3</v>
      </c>
      <c r="P75" s="28"/>
      <c r="Q75" s="23">
        <f>S75+U75+W75+Y75</f>
        <v>530000</v>
      </c>
      <c r="R75" s="23">
        <f>T75+V75+X75+Z75</f>
        <v>0</v>
      </c>
      <c r="S75" s="23">
        <v>26000</v>
      </c>
      <c r="T75" s="23"/>
      <c r="U75" s="23">
        <v>178965.39</v>
      </c>
      <c r="V75" s="23"/>
      <c r="W75" s="23">
        <v>211840.13</v>
      </c>
      <c r="X75" s="23"/>
      <c r="Y75" s="23">
        <v>113194.48</v>
      </c>
      <c r="Z75" s="23"/>
      <c r="AA75" s="23"/>
      <c r="AB75" s="23"/>
      <c r="AC75" s="23"/>
      <c r="AD75" s="100"/>
      <c r="AE75" s="108"/>
    </row>
    <row r="76" spans="1:35" ht="13.2" customHeight="1" x14ac:dyDescent="0.25">
      <c r="A76" s="99"/>
      <c r="B76" s="110"/>
      <c r="C76" s="19">
        <v>124</v>
      </c>
      <c r="D76" s="20" t="s">
        <v>41</v>
      </c>
      <c r="E76" s="20" t="s">
        <v>524</v>
      </c>
      <c r="F76" s="19">
        <v>521</v>
      </c>
      <c r="G76" s="23"/>
      <c r="H76" s="23"/>
      <c r="I76" s="29"/>
      <c r="J76" s="29"/>
      <c r="K76" s="29"/>
      <c r="L76" s="29"/>
      <c r="M76" s="29"/>
      <c r="N76" s="29"/>
      <c r="O76" s="29"/>
      <c r="P76" s="28"/>
      <c r="Q76" s="23">
        <f>S76+U76+W76+Y76</f>
        <v>53894.6</v>
      </c>
      <c r="R76" s="23"/>
      <c r="S76" s="23"/>
      <c r="T76" s="23"/>
      <c r="U76" s="23"/>
      <c r="V76" s="23"/>
      <c r="W76" s="23">
        <v>32054.6</v>
      </c>
      <c r="X76" s="23"/>
      <c r="Y76" s="23">
        <v>21840</v>
      </c>
      <c r="Z76" s="23"/>
      <c r="AA76" s="23"/>
      <c r="AB76" s="23"/>
      <c r="AC76" s="23"/>
      <c r="AD76" s="100"/>
      <c r="AE76" s="108"/>
    </row>
    <row r="77" spans="1:35" ht="13.2" customHeight="1" x14ac:dyDescent="0.25">
      <c r="A77" s="99"/>
      <c r="B77" s="106"/>
      <c r="C77" s="19">
        <v>124</v>
      </c>
      <c r="D77" s="20" t="s">
        <v>41</v>
      </c>
      <c r="E77" s="20" t="s">
        <v>524</v>
      </c>
      <c r="F77" s="19">
        <v>522</v>
      </c>
      <c r="G77" s="23">
        <f t="shared" si="64"/>
        <v>300332.30000000005</v>
      </c>
      <c r="H77" s="23">
        <f t="shared" si="64"/>
        <v>0</v>
      </c>
      <c r="I77" s="29"/>
      <c r="J77" s="29"/>
      <c r="K77" s="29">
        <v>150166.1</v>
      </c>
      <c r="L77" s="29"/>
      <c r="M77" s="29"/>
      <c r="N77" s="29"/>
      <c r="O77" s="29">
        <v>150166.20000000001</v>
      </c>
      <c r="P77" s="28"/>
      <c r="Q77" s="23">
        <f t="shared" si="65"/>
        <v>286497.8</v>
      </c>
      <c r="R77" s="23">
        <f t="shared" si="66"/>
        <v>0</v>
      </c>
      <c r="S77" s="23"/>
      <c r="T77" s="23"/>
      <c r="U77" s="23">
        <v>130000</v>
      </c>
      <c r="V77" s="23"/>
      <c r="W77" s="23">
        <v>47945.4</v>
      </c>
      <c r="X77" s="23"/>
      <c r="Y77" s="23">
        <v>108552.4</v>
      </c>
      <c r="Z77" s="23"/>
      <c r="AA77" s="23"/>
      <c r="AB77" s="23"/>
      <c r="AC77" s="23"/>
      <c r="AD77" s="100"/>
      <c r="AE77" s="108"/>
    </row>
    <row r="78" spans="1:35" ht="12" customHeight="1" x14ac:dyDescent="0.25">
      <c r="A78" s="99"/>
      <c r="B78" s="95" t="s">
        <v>9</v>
      </c>
      <c r="C78" s="19">
        <v>124</v>
      </c>
      <c r="D78" s="20" t="s">
        <v>41</v>
      </c>
      <c r="E78" s="20"/>
      <c r="F78" s="19"/>
      <c r="G78" s="23">
        <f t="shared" si="64"/>
        <v>8997.6</v>
      </c>
      <c r="H78" s="23">
        <f t="shared" si="64"/>
        <v>0</v>
      </c>
      <c r="I78" s="29">
        <v>0</v>
      </c>
      <c r="J78" s="29"/>
      <c r="K78" s="29">
        <v>0</v>
      </c>
      <c r="L78" s="29"/>
      <c r="M78" s="29">
        <v>0</v>
      </c>
      <c r="N78" s="29"/>
      <c r="O78" s="29">
        <v>8997.6</v>
      </c>
      <c r="P78" s="28"/>
      <c r="Q78" s="23">
        <f t="shared" si="65"/>
        <v>96231</v>
      </c>
      <c r="R78" s="23">
        <f t="shared" si="66"/>
        <v>0</v>
      </c>
      <c r="S78" s="23"/>
      <c r="T78" s="23"/>
      <c r="U78" s="23"/>
      <c r="V78" s="23"/>
      <c r="W78" s="23"/>
      <c r="X78" s="23"/>
      <c r="Y78" s="23">
        <v>96231</v>
      </c>
      <c r="Z78" s="23"/>
      <c r="AA78" s="23">
        <v>9000</v>
      </c>
      <c r="AB78" s="23">
        <v>9000</v>
      </c>
      <c r="AC78" s="23">
        <v>9000</v>
      </c>
      <c r="AD78" s="100"/>
      <c r="AE78" s="108"/>
    </row>
    <row r="79" spans="1:35" ht="54.75" customHeight="1" x14ac:dyDescent="0.25">
      <c r="A79" s="99"/>
      <c r="B79" s="95" t="s">
        <v>10</v>
      </c>
      <c r="C79" s="19"/>
      <c r="D79" s="20"/>
      <c r="E79" s="20"/>
      <c r="F79" s="19"/>
      <c r="G79" s="23">
        <f t="shared" si="64"/>
        <v>0</v>
      </c>
      <c r="H79" s="23">
        <f t="shared" si="64"/>
        <v>0</v>
      </c>
      <c r="I79" s="23"/>
      <c r="J79" s="23"/>
      <c r="K79" s="23"/>
      <c r="L79" s="23"/>
      <c r="M79" s="23"/>
      <c r="N79" s="23"/>
      <c r="O79" s="23"/>
      <c r="P79" s="28"/>
      <c r="Q79" s="23">
        <f t="shared" si="65"/>
        <v>0</v>
      </c>
      <c r="R79" s="23">
        <f t="shared" si="66"/>
        <v>0</v>
      </c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100"/>
      <c r="AE79" s="109"/>
    </row>
    <row r="80" spans="1:35" ht="39.6" customHeight="1" x14ac:dyDescent="0.25">
      <c r="A80" s="101" t="s">
        <v>618</v>
      </c>
      <c r="B80" s="95" t="s">
        <v>312</v>
      </c>
      <c r="C80" s="19"/>
      <c r="D80" s="20"/>
      <c r="E80" s="20"/>
      <c r="F80" s="19"/>
      <c r="G80" s="31">
        <f>I80+K80+M80+O80</f>
        <v>5</v>
      </c>
      <c r="H80" s="31">
        <f>J80+L80+N80+P80</f>
        <v>0</v>
      </c>
      <c r="I80" s="32"/>
      <c r="J80" s="32"/>
      <c r="K80" s="32"/>
      <c r="L80" s="32"/>
      <c r="M80" s="32"/>
      <c r="N80" s="32"/>
      <c r="O80" s="32">
        <v>5</v>
      </c>
      <c r="P80" s="33"/>
      <c r="Q80" s="31">
        <v>17</v>
      </c>
      <c r="R80" s="31"/>
      <c r="S80" s="31"/>
      <c r="T80" s="31"/>
      <c r="U80" s="31"/>
      <c r="V80" s="31"/>
      <c r="W80" s="31">
        <v>17</v>
      </c>
      <c r="X80" s="31"/>
      <c r="Y80" s="31"/>
      <c r="Z80" s="31"/>
      <c r="AA80" s="31">
        <v>4</v>
      </c>
      <c r="AB80" s="23">
        <v>30</v>
      </c>
      <c r="AC80" s="23">
        <v>30</v>
      </c>
      <c r="AD80" s="100" t="s">
        <v>79</v>
      </c>
      <c r="AE80" s="100" t="s">
        <v>504</v>
      </c>
    </row>
    <row r="81" spans="1:31" ht="37.200000000000003" customHeight="1" x14ac:dyDescent="0.25">
      <c r="A81" s="101"/>
      <c r="B81" s="95" t="s">
        <v>126</v>
      </c>
      <c r="C81" s="19"/>
      <c r="D81" s="20"/>
      <c r="E81" s="20"/>
      <c r="F81" s="19"/>
      <c r="G81" s="34" t="s">
        <v>211</v>
      </c>
      <c r="H81" s="23" t="e">
        <f t="shared" ref="H81:AC81" si="67">ROUND(H82/H80,1)</f>
        <v>#DIV/0!</v>
      </c>
      <c r="I81" s="23" t="e">
        <f t="shared" si="67"/>
        <v>#DIV/0!</v>
      </c>
      <c r="J81" s="23" t="e">
        <f t="shared" si="67"/>
        <v>#DIV/0!</v>
      </c>
      <c r="K81" s="23" t="e">
        <f t="shared" si="67"/>
        <v>#DIV/0!</v>
      </c>
      <c r="L81" s="23" t="e">
        <f t="shared" si="67"/>
        <v>#DIV/0!</v>
      </c>
      <c r="M81" s="23" t="e">
        <f t="shared" si="67"/>
        <v>#DIV/0!</v>
      </c>
      <c r="N81" s="23" t="e">
        <f t="shared" si="67"/>
        <v>#DIV/0!</v>
      </c>
      <c r="O81" s="23">
        <f t="shared" si="67"/>
        <v>992.7</v>
      </c>
      <c r="P81" s="23" t="e">
        <f t="shared" si="67"/>
        <v>#DIV/0!</v>
      </c>
      <c r="Q81" s="23">
        <f t="shared" si="67"/>
        <v>8023.5</v>
      </c>
      <c r="R81" s="23" t="e">
        <f t="shared" si="67"/>
        <v>#DIV/0!</v>
      </c>
      <c r="S81" s="27" t="e">
        <f t="shared" si="67"/>
        <v>#DIV/0!</v>
      </c>
      <c r="T81" s="27" t="e">
        <f t="shared" si="67"/>
        <v>#DIV/0!</v>
      </c>
      <c r="U81" s="27" t="e">
        <f t="shared" si="67"/>
        <v>#DIV/0!</v>
      </c>
      <c r="V81" s="27" t="e">
        <f t="shared" si="67"/>
        <v>#DIV/0!</v>
      </c>
      <c r="W81" s="23">
        <f t="shared" si="67"/>
        <v>5082.3999999999996</v>
      </c>
      <c r="X81" s="27" t="e">
        <f t="shared" si="67"/>
        <v>#DIV/0!</v>
      </c>
      <c r="Y81" s="27" t="e">
        <f t="shared" si="67"/>
        <v>#DIV/0!</v>
      </c>
      <c r="Z81" s="23" t="e">
        <f t="shared" si="67"/>
        <v>#DIV/0!</v>
      </c>
      <c r="AA81" s="23">
        <f t="shared" si="67"/>
        <v>19592.5</v>
      </c>
      <c r="AB81" s="23">
        <f t="shared" si="67"/>
        <v>2612.3000000000002</v>
      </c>
      <c r="AC81" s="23">
        <f t="shared" si="67"/>
        <v>2612.3000000000002</v>
      </c>
      <c r="AD81" s="100"/>
      <c r="AE81" s="100"/>
    </row>
    <row r="82" spans="1:31" ht="28.2" customHeight="1" x14ac:dyDescent="0.25">
      <c r="A82" s="101"/>
      <c r="B82" s="95" t="s">
        <v>101</v>
      </c>
      <c r="C82" s="19"/>
      <c r="D82" s="20"/>
      <c r="E82" s="20"/>
      <c r="F82" s="19"/>
      <c r="G82" s="23">
        <f>SUM(G83:G87)</f>
        <v>75500</v>
      </c>
      <c r="H82" s="23">
        <f t="shared" ref="H82:AC82" si="68">SUM(H83:H87)</f>
        <v>0</v>
      </c>
      <c r="I82" s="23">
        <f t="shared" si="68"/>
        <v>0</v>
      </c>
      <c r="J82" s="23">
        <f t="shared" si="68"/>
        <v>0</v>
      </c>
      <c r="K82" s="23">
        <f t="shared" si="68"/>
        <v>18373.099999999999</v>
      </c>
      <c r="L82" s="23">
        <f t="shared" si="68"/>
        <v>0</v>
      </c>
      <c r="M82" s="23">
        <f t="shared" si="68"/>
        <v>52163.5</v>
      </c>
      <c r="N82" s="23">
        <f t="shared" si="68"/>
        <v>0</v>
      </c>
      <c r="O82" s="23">
        <f t="shared" si="68"/>
        <v>4963.3999999999996</v>
      </c>
      <c r="P82" s="23">
        <f t="shared" si="68"/>
        <v>0</v>
      </c>
      <c r="Q82" s="23">
        <f>SUM(Q83:R90)</f>
        <v>136400</v>
      </c>
      <c r="R82" s="23">
        <f t="shared" si="68"/>
        <v>0</v>
      </c>
      <c r="S82" s="23">
        <f t="shared" si="68"/>
        <v>0</v>
      </c>
      <c r="T82" s="23">
        <f t="shared" si="68"/>
        <v>0</v>
      </c>
      <c r="U82" s="23">
        <f t="shared" si="68"/>
        <v>50000</v>
      </c>
      <c r="V82" s="23">
        <f t="shared" si="68"/>
        <v>0</v>
      </c>
      <c r="W82" s="23">
        <f t="shared" si="68"/>
        <v>86400</v>
      </c>
      <c r="X82" s="23">
        <f t="shared" si="68"/>
        <v>0</v>
      </c>
      <c r="Y82" s="23">
        <f t="shared" si="68"/>
        <v>0</v>
      </c>
      <c r="Z82" s="23">
        <f t="shared" si="68"/>
        <v>0</v>
      </c>
      <c r="AA82" s="23">
        <f t="shared" si="68"/>
        <v>78370</v>
      </c>
      <c r="AB82" s="23">
        <f t="shared" si="68"/>
        <v>78370</v>
      </c>
      <c r="AC82" s="23">
        <f t="shared" si="68"/>
        <v>78370</v>
      </c>
      <c r="AD82" s="100"/>
      <c r="AE82" s="100"/>
    </row>
    <row r="83" spans="1:31" ht="17.399999999999999" customHeight="1" x14ac:dyDescent="0.25">
      <c r="A83" s="101"/>
      <c r="B83" s="99" t="s">
        <v>13</v>
      </c>
      <c r="C83" s="18" t="s">
        <v>48</v>
      </c>
      <c r="D83" s="18" t="s">
        <v>42</v>
      </c>
      <c r="E83" s="18" t="s">
        <v>195</v>
      </c>
      <c r="F83" s="18" t="s">
        <v>56</v>
      </c>
      <c r="G83" s="23">
        <f>I83+K83+M83+O83</f>
        <v>1073.0999999999999</v>
      </c>
      <c r="H83" s="28">
        <f>J83+L83+N83+P83</f>
        <v>0</v>
      </c>
      <c r="I83" s="29"/>
      <c r="J83" s="29"/>
      <c r="K83" s="29">
        <v>1073.0999999999999</v>
      </c>
      <c r="L83" s="29"/>
      <c r="M83" s="29"/>
      <c r="N83" s="29"/>
      <c r="O83" s="29"/>
      <c r="P83" s="28"/>
      <c r="Q83" s="23">
        <f>S83+U83+W83+Y83</f>
        <v>17086</v>
      </c>
      <c r="R83" s="28">
        <f>T83+V83+X83+Z83</f>
        <v>0</v>
      </c>
      <c r="S83" s="23"/>
      <c r="T83" s="23"/>
      <c r="U83" s="23">
        <v>9586</v>
      </c>
      <c r="V83" s="23"/>
      <c r="W83" s="23">
        <v>7500</v>
      </c>
      <c r="X83" s="23"/>
      <c r="Y83" s="23"/>
      <c r="Z83" s="23"/>
      <c r="AA83" s="23">
        <v>1670</v>
      </c>
      <c r="AB83" s="23">
        <v>1670</v>
      </c>
      <c r="AC83" s="23">
        <v>1670</v>
      </c>
      <c r="AD83" s="100"/>
      <c r="AE83" s="100"/>
    </row>
    <row r="84" spans="1:31" x14ac:dyDescent="0.25">
      <c r="A84" s="101"/>
      <c r="B84" s="99"/>
      <c r="C84" s="18" t="s">
        <v>48</v>
      </c>
      <c r="D84" s="18" t="s">
        <v>42</v>
      </c>
      <c r="E84" s="18" t="s">
        <v>195</v>
      </c>
      <c r="F84" s="18" t="s">
        <v>55</v>
      </c>
      <c r="G84" s="23">
        <f t="shared" ref="G84:H90" si="69">I84+K84+M84+O84</f>
        <v>8900</v>
      </c>
      <c r="H84" s="28">
        <f t="shared" si="69"/>
        <v>0</v>
      </c>
      <c r="I84" s="29"/>
      <c r="J84" s="29"/>
      <c r="K84" s="29">
        <v>3500</v>
      </c>
      <c r="L84" s="29"/>
      <c r="M84" s="29">
        <v>5400</v>
      </c>
      <c r="N84" s="29"/>
      <c r="O84" s="29"/>
      <c r="P84" s="28"/>
      <c r="Q84" s="23">
        <f t="shared" ref="Q84:Q86" si="70">S84+U84+W84+Y84</f>
        <v>14431</v>
      </c>
      <c r="R84" s="28">
        <f t="shared" ref="R84:R90" si="71">T84+V84+X84+Z84</f>
        <v>0</v>
      </c>
      <c r="S84" s="23"/>
      <c r="T84" s="23"/>
      <c r="U84" s="23">
        <v>10131</v>
      </c>
      <c r="V84" s="23"/>
      <c r="W84" s="23">
        <v>4300</v>
      </c>
      <c r="X84" s="23"/>
      <c r="Y84" s="23"/>
      <c r="Z84" s="23"/>
      <c r="AA84" s="23">
        <v>13000</v>
      </c>
      <c r="AB84" s="23">
        <v>13000</v>
      </c>
      <c r="AC84" s="23">
        <v>13000</v>
      </c>
      <c r="AD84" s="100"/>
      <c r="AE84" s="100"/>
    </row>
    <row r="85" spans="1:31" ht="19.5" customHeight="1" x14ac:dyDescent="0.25">
      <c r="A85" s="101"/>
      <c r="B85" s="99"/>
      <c r="C85" s="18" t="s">
        <v>48</v>
      </c>
      <c r="D85" s="18" t="s">
        <v>42</v>
      </c>
      <c r="E85" s="18" t="s">
        <v>195</v>
      </c>
      <c r="F85" s="18" t="s">
        <v>54</v>
      </c>
      <c r="G85" s="23">
        <f t="shared" si="69"/>
        <v>22026.9</v>
      </c>
      <c r="H85" s="28">
        <f t="shared" si="69"/>
        <v>0</v>
      </c>
      <c r="I85" s="29"/>
      <c r="J85" s="29"/>
      <c r="K85" s="29">
        <v>3800</v>
      </c>
      <c r="L85" s="29"/>
      <c r="M85" s="29">
        <v>13263.5</v>
      </c>
      <c r="N85" s="29"/>
      <c r="O85" s="29">
        <v>4963.3999999999996</v>
      </c>
      <c r="P85" s="28"/>
      <c r="Q85" s="23">
        <f t="shared" si="70"/>
        <v>46483</v>
      </c>
      <c r="R85" s="28">
        <f t="shared" si="71"/>
        <v>0</v>
      </c>
      <c r="S85" s="23"/>
      <c r="T85" s="23"/>
      <c r="U85" s="23">
        <v>30283</v>
      </c>
      <c r="V85" s="23"/>
      <c r="W85" s="23">
        <v>16200</v>
      </c>
      <c r="X85" s="23"/>
      <c r="Y85" s="23"/>
      <c r="Z85" s="23"/>
      <c r="AA85" s="23">
        <v>20200</v>
      </c>
      <c r="AB85" s="23">
        <v>20200</v>
      </c>
      <c r="AC85" s="23">
        <v>20200</v>
      </c>
      <c r="AD85" s="100"/>
      <c r="AE85" s="100"/>
    </row>
    <row r="86" spans="1:31" ht="19.5" customHeight="1" x14ac:dyDescent="0.25">
      <c r="A86" s="101"/>
      <c r="B86" s="99"/>
      <c r="C86" s="18" t="s">
        <v>48</v>
      </c>
      <c r="D86" s="18" t="s">
        <v>42</v>
      </c>
      <c r="E86" s="18" t="s">
        <v>209</v>
      </c>
      <c r="F86" s="18" t="s">
        <v>57</v>
      </c>
      <c r="G86" s="23"/>
      <c r="H86" s="28"/>
      <c r="I86" s="29"/>
      <c r="J86" s="29"/>
      <c r="K86" s="29"/>
      <c r="L86" s="29"/>
      <c r="M86" s="29"/>
      <c r="N86" s="29"/>
      <c r="O86" s="29"/>
      <c r="P86" s="28"/>
      <c r="Q86" s="23">
        <f t="shared" si="70"/>
        <v>14900</v>
      </c>
      <c r="R86" s="28"/>
      <c r="S86" s="23"/>
      <c r="T86" s="23"/>
      <c r="U86" s="23"/>
      <c r="V86" s="23"/>
      <c r="W86" s="23">
        <v>14900</v>
      </c>
      <c r="X86" s="23"/>
      <c r="Y86" s="23"/>
      <c r="Z86" s="23"/>
      <c r="AA86" s="23"/>
      <c r="AB86" s="23"/>
      <c r="AC86" s="23"/>
      <c r="AD86" s="100"/>
      <c r="AE86" s="100"/>
    </row>
    <row r="87" spans="1:31" ht="13.2" customHeight="1" x14ac:dyDescent="0.25">
      <c r="A87" s="101"/>
      <c r="B87" s="99"/>
      <c r="C87" s="18" t="s">
        <v>48</v>
      </c>
      <c r="D87" s="18" t="s">
        <v>42</v>
      </c>
      <c r="E87" s="18" t="s">
        <v>210</v>
      </c>
      <c r="F87" s="18" t="s">
        <v>49</v>
      </c>
      <c r="G87" s="23">
        <f t="shared" si="69"/>
        <v>43500</v>
      </c>
      <c r="H87" s="28">
        <f t="shared" si="69"/>
        <v>0</v>
      </c>
      <c r="I87" s="29"/>
      <c r="J87" s="29"/>
      <c r="K87" s="29">
        <v>10000</v>
      </c>
      <c r="L87" s="29"/>
      <c r="M87" s="29">
        <v>33500</v>
      </c>
      <c r="N87" s="29"/>
      <c r="O87" s="29">
        <v>0</v>
      </c>
      <c r="P87" s="28"/>
      <c r="Q87" s="23">
        <f t="shared" ref="Q87:Q91" si="72">S87+U87+W87+Y87</f>
        <v>43500</v>
      </c>
      <c r="R87" s="28">
        <f t="shared" si="71"/>
        <v>0</v>
      </c>
      <c r="S87" s="23"/>
      <c r="T87" s="23"/>
      <c r="U87" s="23"/>
      <c r="V87" s="23"/>
      <c r="W87" s="23">
        <v>43500</v>
      </c>
      <c r="X87" s="23"/>
      <c r="Y87" s="23"/>
      <c r="Z87" s="23"/>
      <c r="AA87" s="23">
        <v>43500</v>
      </c>
      <c r="AB87" s="23">
        <v>43500</v>
      </c>
      <c r="AC87" s="23">
        <v>43500</v>
      </c>
      <c r="AD87" s="100"/>
      <c r="AE87" s="100"/>
    </row>
    <row r="88" spans="1:31" ht="13.2" customHeight="1" x14ac:dyDescent="0.25">
      <c r="A88" s="101"/>
      <c r="B88" s="95" t="s">
        <v>14</v>
      </c>
      <c r="C88" s="18"/>
      <c r="D88" s="18"/>
      <c r="E88" s="18"/>
      <c r="F88" s="18"/>
      <c r="G88" s="23">
        <f t="shared" si="69"/>
        <v>0</v>
      </c>
      <c r="H88" s="28">
        <f t="shared" si="69"/>
        <v>0</v>
      </c>
      <c r="I88" s="29"/>
      <c r="J88" s="29"/>
      <c r="K88" s="29"/>
      <c r="L88" s="29"/>
      <c r="M88" s="29"/>
      <c r="N88" s="29"/>
      <c r="O88" s="29"/>
      <c r="P88" s="28"/>
      <c r="Q88" s="23">
        <f t="shared" si="72"/>
        <v>0</v>
      </c>
      <c r="R88" s="28">
        <f t="shared" si="71"/>
        <v>0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100"/>
      <c r="AE88" s="100"/>
    </row>
    <row r="89" spans="1:31" ht="13.2" customHeight="1" x14ac:dyDescent="0.25">
      <c r="A89" s="101"/>
      <c r="B89" s="95" t="s">
        <v>15</v>
      </c>
      <c r="C89" s="18"/>
      <c r="D89" s="18"/>
      <c r="E89" s="18"/>
      <c r="F89" s="18"/>
      <c r="G89" s="23">
        <f t="shared" si="69"/>
        <v>0</v>
      </c>
      <c r="H89" s="28">
        <f t="shared" si="69"/>
        <v>0</v>
      </c>
      <c r="I89" s="29"/>
      <c r="J89" s="29"/>
      <c r="K89" s="29"/>
      <c r="L89" s="29"/>
      <c r="M89" s="29"/>
      <c r="N89" s="29"/>
      <c r="O89" s="29"/>
      <c r="P89" s="28"/>
      <c r="Q89" s="23">
        <f t="shared" si="72"/>
        <v>0</v>
      </c>
      <c r="R89" s="28">
        <f t="shared" si="71"/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100"/>
      <c r="AE89" s="100"/>
    </row>
    <row r="90" spans="1:31" ht="13.2" customHeight="1" x14ac:dyDescent="0.25">
      <c r="A90" s="101"/>
      <c r="B90" s="95" t="s">
        <v>12</v>
      </c>
      <c r="C90" s="18"/>
      <c r="D90" s="18"/>
      <c r="E90" s="18"/>
      <c r="F90" s="18"/>
      <c r="G90" s="23">
        <f t="shared" si="69"/>
        <v>0</v>
      </c>
      <c r="H90" s="28">
        <f t="shared" si="69"/>
        <v>0</v>
      </c>
      <c r="I90" s="29"/>
      <c r="J90" s="29"/>
      <c r="K90" s="29"/>
      <c r="L90" s="29"/>
      <c r="M90" s="29"/>
      <c r="N90" s="29"/>
      <c r="O90" s="29"/>
      <c r="P90" s="28"/>
      <c r="Q90" s="23">
        <f t="shared" si="72"/>
        <v>0</v>
      </c>
      <c r="R90" s="28">
        <f t="shared" si="71"/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100"/>
      <c r="AE90" s="100"/>
    </row>
    <row r="91" spans="1:31" ht="42.6" customHeight="1" x14ac:dyDescent="0.25">
      <c r="A91" s="101" t="s">
        <v>620</v>
      </c>
      <c r="B91" s="95" t="s">
        <v>312</v>
      </c>
      <c r="C91" s="19"/>
      <c r="D91" s="20"/>
      <c r="E91" s="20"/>
      <c r="F91" s="19"/>
      <c r="G91" s="31">
        <f>I91+K91+M91+O91</f>
        <v>5</v>
      </c>
      <c r="H91" s="31">
        <f>J91+L91+N91+P91</f>
        <v>0</v>
      </c>
      <c r="I91" s="32"/>
      <c r="J91" s="32"/>
      <c r="K91" s="32"/>
      <c r="L91" s="32"/>
      <c r="M91" s="32"/>
      <c r="N91" s="32"/>
      <c r="O91" s="32">
        <v>5</v>
      </c>
      <c r="P91" s="33"/>
      <c r="Q91" s="35">
        <f t="shared" si="72"/>
        <v>75</v>
      </c>
      <c r="R91" s="31"/>
      <c r="S91" s="31"/>
      <c r="T91" s="31"/>
      <c r="U91" s="35">
        <v>49</v>
      </c>
      <c r="V91" s="31"/>
      <c r="W91" s="35">
        <v>26</v>
      </c>
      <c r="X91" s="31"/>
      <c r="Y91" s="31"/>
      <c r="Z91" s="31"/>
      <c r="AA91" s="31"/>
      <c r="AB91" s="23"/>
      <c r="AC91" s="23"/>
      <c r="AD91" s="100" t="s">
        <v>314</v>
      </c>
      <c r="AE91" s="100" t="s">
        <v>491</v>
      </c>
    </row>
    <row r="92" spans="1:31" ht="26.4" customHeight="1" x14ac:dyDescent="0.25">
      <c r="A92" s="101"/>
      <c r="B92" s="95" t="s">
        <v>126</v>
      </c>
      <c r="C92" s="19"/>
      <c r="D92" s="20"/>
      <c r="E92" s="20"/>
      <c r="F92" s="19"/>
      <c r="G92" s="34" t="s">
        <v>211</v>
      </c>
      <c r="H92" s="23" t="e">
        <f t="shared" ref="H92:AC92" si="73">ROUND(H93/H91,1)</f>
        <v>#DIV/0!</v>
      </c>
      <c r="I92" s="23" t="e">
        <f t="shared" si="73"/>
        <v>#DIV/0!</v>
      </c>
      <c r="J92" s="23" t="e">
        <f t="shared" si="73"/>
        <v>#DIV/0!</v>
      </c>
      <c r="K92" s="23" t="e">
        <f t="shared" si="73"/>
        <v>#DIV/0!</v>
      </c>
      <c r="L92" s="23" t="e">
        <f t="shared" si="73"/>
        <v>#DIV/0!</v>
      </c>
      <c r="M92" s="23" t="e">
        <f t="shared" si="73"/>
        <v>#DIV/0!</v>
      </c>
      <c r="N92" s="23" t="e">
        <f t="shared" si="73"/>
        <v>#DIV/0!</v>
      </c>
      <c r="O92" s="23">
        <f t="shared" si="73"/>
        <v>0</v>
      </c>
      <c r="P92" s="23" t="e">
        <f t="shared" si="73"/>
        <v>#DIV/0!</v>
      </c>
      <c r="Q92" s="23">
        <f t="shared" si="73"/>
        <v>2389.8000000000002</v>
      </c>
      <c r="R92" s="23" t="e">
        <f t="shared" si="73"/>
        <v>#DIV/0!</v>
      </c>
      <c r="S92" s="27" t="e">
        <f t="shared" si="73"/>
        <v>#DIV/0!</v>
      </c>
      <c r="T92" s="27" t="e">
        <f t="shared" si="73"/>
        <v>#DIV/0!</v>
      </c>
      <c r="U92" s="23">
        <f t="shared" si="73"/>
        <v>0</v>
      </c>
      <c r="V92" s="23" t="e">
        <f t="shared" si="73"/>
        <v>#DIV/0!</v>
      </c>
      <c r="W92" s="23">
        <f t="shared" si="73"/>
        <v>5380.2</v>
      </c>
      <c r="X92" s="27" t="e">
        <f t="shared" si="73"/>
        <v>#DIV/0!</v>
      </c>
      <c r="Y92" s="27" t="e">
        <f t="shared" si="73"/>
        <v>#DIV/0!</v>
      </c>
      <c r="Z92" s="23" t="e">
        <f t="shared" si="73"/>
        <v>#DIV/0!</v>
      </c>
      <c r="AA92" s="27" t="e">
        <f t="shared" si="73"/>
        <v>#DIV/0!</v>
      </c>
      <c r="AB92" s="27" t="e">
        <f t="shared" si="73"/>
        <v>#DIV/0!</v>
      </c>
      <c r="AC92" s="27" t="e">
        <f t="shared" si="73"/>
        <v>#DIV/0!</v>
      </c>
      <c r="AD92" s="100"/>
      <c r="AE92" s="100"/>
    </row>
    <row r="93" spans="1:31" ht="46.95" customHeight="1" x14ac:dyDescent="0.25">
      <c r="A93" s="101"/>
      <c r="B93" s="95" t="s">
        <v>101</v>
      </c>
      <c r="C93" s="19"/>
      <c r="D93" s="20"/>
      <c r="E93" s="20"/>
      <c r="F93" s="19"/>
      <c r="G93" s="23">
        <f t="shared" ref="G93:AC93" si="74">SUM(G94:G94)</f>
        <v>43500</v>
      </c>
      <c r="H93" s="23">
        <f t="shared" si="74"/>
        <v>0</v>
      </c>
      <c r="I93" s="23">
        <f t="shared" si="74"/>
        <v>0</v>
      </c>
      <c r="J93" s="23">
        <f t="shared" si="74"/>
        <v>0</v>
      </c>
      <c r="K93" s="23">
        <f t="shared" si="74"/>
        <v>10000</v>
      </c>
      <c r="L93" s="23">
        <f t="shared" si="74"/>
        <v>0</v>
      </c>
      <c r="M93" s="23">
        <f t="shared" si="74"/>
        <v>33500</v>
      </c>
      <c r="N93" s="23">
        <f t="shared" si="74"/>
        <v>0</v>
      </c>
      <c r="O93" s="23">
        <f t="shared" si="74"/>
        <v>0</v>
      </c>
      <c r="P93" s="23">
        <f t="shared" si="74"/>
        <v>0</v>
      </c>
      <c r="Q93" s="23">
        <f>SUM(Q94:Q97)</f>
        <v>179238.2</v>
      </c>
      <c r="R93" s="23">
        <f t="shared" si="74"/>
        <v>0</v>
      </c>
      <c r="S93" s="23">
        <f t="shared" si="74"/>
        <v>0</v>
      </c>
      <c r="T93" s="23">
        <f t="shared" si="74"/>
        <v>0</v>
      </c>
      <c r="U93" s="23">
        <f t="shared" si="74"/>
        <v>0</v>
      </c>
      <c r="V93" s="23">
        <f t="shared" si="74"/>
        <v>0</v>
      </c>
      <c r="W93" s="23">
        <f t="shared" si="74"/>
        <v>139884.5</v>
      </c>
      <c r="X93" s="23">
        <f t="shared" si="74"/>
        <v>0</v>
      </c>
      <c r="Y93" s="23">
        <f t="shared" si="74"/>
        <v>0</v>
      </c>
      <c r="Z93" s="23">
        <f t="shared" si="74"/>
        <v>0</v>
      </c>
      <c r="AA93" s="23">
        <f t="shared" si="74"/>
        <v>0</v>
      </c>
      <c r="AB93" s="23">
        <f t="shared" si="74"/>
        <v>0</v>
      </c>
      <c r="AC93" s="23">
        <f t="shared" si="74"/>
        <v>0</v>
      </c>
      <c r="AD93" s="100"/>
      <c r="AE93" s="100"/>
    </row>
    <row r="94" spans="1:31" ht="13.2" customHeight="1" x14ac:dyDescent="0.25">
      <c r="A94" s="101"/>
      <c r="B94" s="93" t="s">
        <v>17</v>
      </c>
      <c r="C94" s="18" t="s">
        <v>48</v>
      </c>
      <c r="D94" s="18" t="s">
        <v>42</v>
      </c>
      <c r="E94" s="18" t="s">
        <v>209</v>
      </c>
      <c r="F94" s="18" t="s">
        <v>57</v>
      </c>
      <c r="G94" s="23">
        <f t="shared" ref="G94:G97" si="75">I94+K94+M94+O94</f>
        <v>43500</v>
      </c>
      <c r="H94" s="28">
        <f t="shared" ref="H94:H97" si="76">J94+L94+N94+P94</f>
        <v>0</v>
      </c>
      <c r="I94" s="29"/>
      <c r="J94" s="29"/>
      <c r="K94" s="29">
        <v>10000</v>
      </c>
      <c r="L94" s="29"/>
      <c r="M94" s="29">
        <v>33500</v>
      </c>
      <c r="N94" s="29"/>
      <c r="O94" s="29">
        <v>0</v>
      </c>
      <c r="P94" s="28"/>
      <c r="Q94" s="23">
        <f t="shared" ref="Q94:Q97" si="77">S94+U94+W94+Y94</f>
        <v>139884.5</v>
      </c>
      <c r="R94" s="28">
        <f t="shared" ref="R94:R97" si="78">T94+V94+X94+Z94</f>
        <v>0</v>
      </c>
      <c r="S94" s="23"/>
      <c r="T94" s="23"/>
      <c r="U94" s="23">
        <v>0</v>
      </c>
      <c r="V94" s="23"/>
      <c r="W94" s="23">
        <f>47500+100000-7219-945+548.5</f>
        <v>139884.5</v>
      </c>
      <c r="X94" s="23"/>
      <c r="Y94" s="23"/>
      <c r="Z94" s="23"/>
      <c r="AA94" s="23"/>
      <c r="AB94" s="23"/>
      <c r="AC94" s="23"/>
      <c r="AD94" s="100"/>
      <c r="AE94" s="100"/>
    </row>
    <row r="95" spans="1:31" ht="13.2" customHeight="1" x14ac:dyDescent="0.25">
      <c r="A95" s="101"/>
      <c r="B95" s="95" t="s">
        <v>14</v>
      </c>
      <c r="C95" s="18"/>
      <c r="D95" s="18"/>
      <c r="E95" s="18"/>
      <c r="F95" s="18"/>
      <c r="G95" s="23">
        <f t="shared" si="75"/>
        <v>0</v>
      </c>
      <c r="H95" s="28">
        <f t="shared" si="76"/>
        <v>0</v>
      </c>
      <c r="I95" s="29"/>
      <c r="J95" s="29"/>
      <c r="K95" s="29"/>
      <c r="L95" s="29"/>
      <c r="M95" s="29"/>
      <c r="N95" s="29"/>
      <c r="O95" s="29"/>
      <c r="P95" s="28"/>
      <c r="Q95" s="23">
        <f t="shared" si="77"/>
        <v>0</v>
      </c>
      <c r="R95" s="28">
        <f t="shared" si="78"/>
        <v>0</v>
      </c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100"/>
      <c r="AE95" s="100"/>
    </row>
    <row r="96" spans="1:31" ht="13.2" customHeight="1" x14ac:dyDescent="0.25">
      <c r="A96" s="101"/>
      <c r="B96" s="95" t="s">
        <v>15</v>
      </c>
      <c r="C96" s="18" t="s">
        <v>48</v>
      </c>
      <c r="D96" s="18"/>
      <c r="E96" s="18"/>
      <c r="F96" s="18"/>
      <c r="G96" s="23">
        <f t="shared" si="75"/>
        <v>0</v>
      </c>
      <c r="H96" s="28">
        <f t="shared" si="76"/>
        <v>0</v>
      </c>
      <c r="I96" s="29"/>
      <c r="J96" s="29"/>
      <c r="K96" s="29"/>
      <c r="L96" s="29"/>
      <c r="M96" s="29"/>
      <c r="N96" s="29"/>
      <c r="O96" s="29"/>
      <c r="P96" s="28"/>
      <c r="Q96" s="23">
        <f>S96+U96+W96+Y96</f>
        <v>39353.700000000004</v>
      </c>
      <c r="R96" s="28">
        <f t="shared" si="78"/>
        <v>0</v>
      </c>
      <c r="S96" s="23"/>
      <c r="T96" s="23"/>
      <c r="U96" s="23">
        <f>18459.2</f>
        <v>18459.2</v>
      </c>
      <c r="V96" s="23"/>
      <c r="W96" s="23">
        <f>18459.2+2406.4+28.9</f>
        <v>20894.500000000004</v>
      </c>
      <c r="X96" s="23"/>
      <c r="Y96" s="23"/>
      <c r="Z96" s="23"/>
      <c r="AA96" s="23"/>
      <c r="AB96" s="23"/>
      <c r="AC96" s="23"/>
      <c r="AD96" s="100"/>
      <c r="AE96" s="100"/>
    </row>
    <row r="97" spans="1:31" ht="13.2" customHeight="1" x14ac:dyDescent="0.25">
      <c r="A97" s="101"/>
      <c r="B97" s="95" t="s">
        <v>12</v>
      </c>
      <c r="C97" s="18"/>
      <c r="D97" s="18"/>
      <c r="E97" s="18"/>
      <c r="F97" s="18"/>
      <c r="G97" s="23">
        <f t="shared" si="75"/>
        <v>0</v>
      </c>
      <c r="H97" s="28">
        <f t="shared" si="76"/>
        <v>0</v>
      </c>
      <c r="I97" s="29"/>
      <c r="J97" s="29"/>
      <c r="K97" s="29"/>
      <c r="L97" s="29"/>
      <c r="M97" s="29"/>
      <c r="N97" s="29"/>
      <c r="O97" s="29"/>
      <c r="P97" s="28"/>
      <c r="Q97" s="23">
        <f t="shared" si="77"/>
        <v>0</v>
      </c>
      <c r="R97" s="28">
        <f t="shared" si="78"/>
        <v>0</v>
      </c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100"/>
      <c r="AE97" s="100"/>
    </row>
    <row r="98" spans="1:31" ht="46.95" customHeight="1" x14ac:dyDescent="0.25">
      <c r="A98" s="101" t="s">
        <v>467</v>
      </c>
      <c r="B98" s="95" t="s">
        <v>312</v>
      </c>
      <c r="C98" s="19"/>
      <c r="D98" s="20"/>
      <c r="E98" s="20"/>
      <c r="F98" s="19"/>
      <c r="G98" s="31">
        <f>I98+K98+M98+O98</f>
        <v>5</v>
      </c>
      <c r="H98" s="31">
        <f>J98+L98+N98+P98</f>
        <v>0</v>
      </c>
      <c r="I98" s="32"/>
      <c r="J98" s="32"/>
      <c r="K98" s="32"/>
      <c r="L98" s="32"/>
      <c r="M98" s="32"/>
      <c r="N98" s="32"/>
      <c r="O98" s="32">
        <v>5</v>
      </c>
      <c r="P98" s="33"/>
      <c r="Q98" s="35">
        <v>60</v>
      </c>
      <c r="R98" s="35"/>
      <c r="S98" s="35"/>
      <c r="T98" s="35"/>
      <c r="U98" s="35">
        <v>20</v>
      </c>
      <c r="V98" s="35"/>
      <c r="W98" s="35">
        <v>20</v>
      </c>
      <c r="X98" s="31"/>
      <c r="Y98" s="31"/>
      <c r="Z98" s="31"/>
      <c r="AA98" s="31"/>
      <c r="AB98" s="23"/>
      <c r="AC98" s="23"/>
      <c r="AD98" s="100" t="s">
        <v>314</v>
      </c>
      <c r="AE98" s="100" t="s">
        <v>491</v>
      </c>
    </row>
    <row r="99" spans="1:31" ht="31.95" customHeight="1" x14ac:dyDescent="0.25">
      <c r="A99" s="101"/>
      <c r="B99" s="95" t="s">
        <v>126</v>
      </c>
      <c r="C99" s="19"/>
      <c r="D99" s="20"/>
      <c r="E99" s="20"/>
      <c r="F99" s="19"/>
      <c r="G99" s="34" t="s">
        <v>211</v>
      </c>
      <c r="H99" s="23" t="e">
        <f t="shared" ref="H99:AC99" si="79">ROUND(H100/H98,1)</f>
        <v>#DIV/0!</v>
      </c>
      <c r="I99" s="23" t="e">
        <f t="shared" si="79"/>
        <v>#DIV/0!</v>
      </c>
      <c r="J99" s="23" t="e">
        <f t="shared" si="79"/>
        <v>#DIV/0!</v>
      </c>
      <c r="K99" s="23" t="e">
        <f t="shared" si="79"/>
        <v>#DIV/0!</v>
      </c>
      <c r="L99" s="23" t="e">
        <f t="shared" si="79"/>
        <v>#DIV/0!</v>
      </c>
      <c r="M99" s="23" t="e">
        <f t="shared" si="79"/>
        <v>#DIV/0!</v>
      </c>
      <c r="N99" s="23" t="e">
        <f t="shared" si="79"/>
        <v>#DIV/0!</v>
      </c>
      <c r="O99" s="23">
        <f t="shared" si="79"/>
        <v>0</v>
      </c>
      <c r="P99" s="23" t="e">
        <f t="shared" si="79"/>
        <v>#DIV/0!</v>
      </c>
      <c r="Q99" s="23">
        <f t="shared" si="79"/>
        <v>3008.7</v>
      </c>
      <c r="R99" s="23" t="e">
        <f t="shared" si="79"/>
        <v>#DIV/0!</v>
      </c>
      <c r="S99" s="27" t="e">
        <f t="shared" si="79"/>
        <v>#DIV/0!</v>
      </c>
      <c r="T99" s="27" t="e">
        <f t="shared" si="79"/>
        <v>#DIV/0!</v>
      </c>
      <c r="U99" s="23">
        <f t="shared" si="79"/>
        <v>0</v>
      </c>
      <c r="V99" s="27" t="e">
        <f t="shared" si="79"/>
        <v>#DIV/0!</v>
      </c>
      <c r="W99" s="23">
        <f t="shared" si="79"/>
        <v>8005.8</v>
      </c>
      <c r="X99" s="27" t="e">
        <f t="shared" si="79"/>
        <v>#DIV/0!</v>
      </c>
      <c r="Y99" s="27" t="e">
        <f t="shared" si="79"/>
        <v>#DIV/0!</v>
      </c>
      <c r="Z99" s="23" t="e">
        <f t="shared" si="79"/>
        <v>#DIV/0!</v>
      </c>
      <c r="AA99" s="27" t="e">
        <f t="shared" si="79"/>
        <v>#DIV/0!</v>
      </c>
      <c r="AB99" s="27" t="e">
        <f t="shared" si="79"/>
        <v>#DIV/0!</v>
      </c>
      <c r="AC99" s="27" t="e">
        <f t="shared" si="79"/>
        <v>#DIV/0!</v>
      </c>
      <c r="AD99" s="100"/>
      <c r="AE99" s="100"/>
    </row>
    <row r="100" spans="1:31" ht="33" customHeight="1" x14ac:dyDescent="0.25">
      <c r="A100" s="101"/>
      <c r="B100" s="95" t="s">
        <v>101</v>
      </c>
      <c r="C100" s="19"/>
      <c r="D100" s="20"/>
      <c r="E100" s="20"/>
      <c r="F100" s="19"/>
      <c r="G100" s="23">
        <f t="shared" ref="G100:AC100" si="80">SUM(G101:G101)</f>
        <v>43500</v>
      </c>
      <c r="H100" s="23">
        <f t="shared" si="80"/>
        <v>0</v>
      </c>
      <c r="I100" s="23">
        <f t="shared" si="80"/>
        <v>0</v>
      </c>
      <c r="J100" s="23">
        <f t="shared" si="80"/>
        <v>0</v>
      </c>
      <c r="K100" s="23">
        <f t="shared" si="80"/>
        <v>10000</v>
      </c>
      <c r="L100" s="23">
        <f t="shared" si="80"/>
        <v>0</v>
      </c>
      <c r="M100" s="23">
        <f t="shared" si="80"/>
        <v>33500</v>
      </c>
      <c r="N100" s="23">
        <f t="shared" si="80"/>
        <v>0</v>
      </c>
      <c r="O100" s="23">
        <f t="shared" si="80"/>
        <v>0</v>
      </c>
      <c r="P100" s="23">
        <f t="shared" si="80"/>
        <v>0</v>
      </c>
      <c r="Q100" s="23">
        <f>SUM(Q101:Q104)</f>
        <v>180522.2</v>
      </c>
      <c r="R100" s="23">
        <f t="shared" si="80"/>
        <v>0</v>
      </c>
      <c r="S100" s="23">
        <f t="shared" si="80"/>
        <v>0</v>
      </c>
      <c r="T100" s="23">
        <f t="shared" si="80"/>
        <v>0</v>
      </c>
      <c r="U100" s="23">
        <f t="shared" si="80"/>
        <v>0</v>
      </c>
      <c r="V100" s="23">
        <f t="shared" si="80"/>
        <v>0</v>
      </c>
      <c r="W100" s="23">
        <f t="shared" si="80"/>
        <v>160115.5</v>
      </c>
      <c r="X100" s="23">
        <f t="shared" si="80"/>
        <v>0</v>
      </c>
      <c r="Y100" s="23">
        <f t="shared" si="80"/>
        <v>0</v>
      </c>
      <c r="Z100" s="23">
        <f t="shared" si="80"/>
        <v>0</v>
      </c>
      <c r="AA100" s="23">
        <f t="shared" si="80"/>
        <v>0</v>
      </c>
      <c r="AB100" s="23">
        <f t="shared" si="80"/>
        <v>0</v>
      </c>
      <c r="AC100" s="23">
        <f t="shared" si="80"/>
        <v>0</v>
      </c>
      <c r="AD100" s="100"/>
      <c r="AE100" s="100"/>
    </row>
    <row r="101" spans="1:31" ht="13.2" customHeight="1" x14ac:dyDescent="0.25">
      <c r="A101" s="101"/>
      <c r="B101" s="93" t="s">
        <v>17</v>
      </c>
      <c r="C101" s="18" t="s">
        <v>48</v>
      </c>
      <c r="D101" s="18" t="s">
        <v>42</v>
      </c>
      <c r="E101" s="18" t="s">
        <v>209</v>
      </c>
      <c r="F101" s="18" t="s">
        <v>57</v>
      </c>
      <c r="G101" s="23">
        <f t="shared" ref="G101:G104" si="81">I101+K101+M101+O101</f>
        <v>43500</v>
      </c>
      <c r="H101" s="28">
        <f t="shared" ref="H101:H104" si="82">J101+L101+N101+P101</f>
        <v>0</v>
      </c>
      <c r="I101" s="29"/>
      <c r="J101" s="29"/>
      <c r="K101" s="29">
        <v>10000</v>
      </c>
      <c r="L101" s="29"/>
      <c r="M101" s="29">
        <v>33500</v>
      </c>
      <c r="N101" s="29"/>
      <c r="O101" s="29">
        <v>0</v>
      </c>
      <c r="P101" s="28"/>
      <c r="Q101" s="23">
        <f t="shared" ref="Q101:Q104" si="83">S101+U101+W101+Y101</f>
        <v>160115.5</v>
      </c>
      <c r="R101" s="28">
        <f t="shared" ref="R101:R104" si="84">T101+V101+X101+Z101</f>
        <v>0</v>
      </c>
      <c r="S101" s="23"/>
      <c r="T101" s="23"/>
      <c r="U101" s="23">
        <v>0</v>
      </c>
      <c r="V101" s="23"/>
      <c r="W101" s="23">
        <f>100000+52500+7219+945-548.5+14900-14900</f>
        <v>160115.5</v>
      </c>
      <c r="X101" s="23"/>
      <c r="Y101" s="23"/>
      <c r="Z101" s="23"/>
      <c r="AA101" s="23"/>
      <c r="AB101" s="23"/>
      <c r="AC101" s="23"/>
      <c r="AD101" s="100"/>
      <c r="AE101" s="100"/>
    </row>
    <row r="102" spans="1:31" ht="13.2" customHeight="1" x14ac:dyDescent="0.25">
      <c r="A102" s="101"/>
      <c r="B102" s="95" t="s">
        <v>14</v>
      </c>
      <c r="C102" s="18"/>
      <c r="D102" s="18"/>
      <c r="E102" s="18"/>
      <c r="F102" s="18"/>
      <c r="G102" s="23">
        <f t="shared" si="81"/>
        <v>0</v>
      </c>
      <c r="H102" s="28">
        <f t="shared" si="82"/>
        <v>0</v>
      </c>
      <c r="I102" s="29"/>
      <c r="J102" s="29"/>
      <c r="K102" s="29"/>
      <c r="L102" s="29"/>
      <c r="M102" s="29"/>
      <c r="N102" s="29"/>
      <c r="O102" s="29"/>
      <c r="P102" s="28"/>
      <c r="Q102" s="23">
        <f t="shared" si="83"/>
        <v>0</v>
      </c>
      <c r="R102" s="28">
        <f t="shared" si="84"/>
        <v>0</v>
      </c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100"/>
      <c r="AE102" s="100"/>
    </row>
    <row r="103" spans="1:31" ht="13.2" customHeight="1" x14ac:dyDescent="0.25">
      <c r="A103" s="101"/>
      <c r="B103" s="95" t="s">
        <v>15</v>
      </c>
      <c r="C103" s="18" t="s">
        <v>48</v>
      </c>
      <c r="D103" s="18"/>
      <c r="E103" s="18"/>
      <c r="F103" s="18"/>
      <c r="G103" s="23">
        <f t="shared" si="81"/>
        <v>0</v>
      </c>
      <c r="H103" s="28">
        <f t="shared" si="82"/>
        <v>0</v>
      </c>
      <c r="I103" s="29"/>
      <c r="J103" s="29"/>
      <c r="K103" s="29"/>
      <c r="L103" s="29"/>
      <c r="M103" s="29"/>
      <c r="N103" s="29"/>
      <c r="O103" s="29"/>
      <c r="P103" s="28"/>
      <c r="Q103" s="23">
        <f>S103+U103+W103+Y103</f>
        <v>20406.7</v>
      </c>
      <c r="R103" s="28">
        <f t="shared" si="84"/>
        <v>0</v>
      </c>
      <c r="S103" s="23"/>
      <c r="T103" s="23"/>
      <c r="U103" s="23">
        <f>8621.4</f>
        <v>8621.4</v>
      </c>
      <c r="V103" s="23"/>
      <c r="W103" s="23">
        <f>8621.4+3192.8-28.9</f>
        <v>11785.300000000001</v>
      </c>
      <c r="X103" s="23"/>
      <c r="Y103" s="23"/>
      <c r="Z103" s="23"/>
      <c r="AA103" s="23"/>
      <c r="AB103" s="23"/>
      <c r="AC103" s="23"/>
      <c r="AD103" s="100"/>
      <c r="AE103" s="100"/>
    </row>
    <row r="104" spans="1:31" ht="13.2" customHeight="1" x14ac:dyDescent="0.25">
      <c r="A104" s="101"/>
      <c r="B104" s="95" t="s">
        <v>12</v>
      </c>
      <c r="C104" s="18"/>
      <c r="D104" s="18"/>
      <c r="E104" s="18"/>
      <c r="F104" s="18"/>
      <c r="G104" s="23">
        <f t="shared" si="81"/>
        <v>0</v>
      </c>
      <c r="H104" s="28">
        <f t="shared" si="82"/>
        <v>0</v>
      </c>
      <c r="I104" s="29"/>
      <c r="J104" s="29"/>
      <c r="K104" s="29"/>
      <c r="L104" s="29"/>
      <c r="M104" s="29"/>
      <c r="N104" s="29"/>
      <c r="O104" s="29"/>
      <c r="P104" s="28"/>
      <c r="Q104" s="23">
        <f t="shared" si="83"/>
        <v>0</v>
      </c>
      <c r="R104" s="28">
        <f t="shared" si="84"/>
        <v>0</v>
      </c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100"/>
      <c r="AE104" s="100"/>
    </row>
    <row r="105" spans="1:31" ht="33" customHeight="1" x14ac:dyDescent="0.25">
      <c r="A105" s="101" t="s">
        <v>221</v>
      </c>
      <c r="B105" s="95" t="s">
        <v>173</v>
      </c>
      <c r="C105" s="19"/>
      <c r="D105" s="20"/>
      <c r="E105" s="20"/>
      <c r="F105" s="19"/>
      <c r="G105" s="23">
        <f>G113+G121</f>
        <v>1180</v>
      </c>
      <c r="H105" s="23">
        <f t="shared" ref="H105:P105" si="85">H113+H121</f>
        <v>47</v>
      </c>
      <c r="I105" s="23">
        <f t="shared" si="85"/>
        <v>180</v>
      </c>
      <c r="J105" s="23">
        <f t="shared" si="85"/>
        <v>47</v>
      </c>
      <c r="K105" s="23">
        <f t="shared" si="85"/>
        <v>1000</v>
      </c>
      <c r="L105" s="23">
        <f t="shared" si="85"/>
        <v>0</v>
      </c>
      <c r="M105" s="23">
        <f t="shared" si="85"/>
        <v>0</v>
      </c>
      <c r="N105" s="23">
        <f t="shared" si="85"/>
        <v>0</v>
      </c>
      <c r="O105" s="23">
        <f t="shared" si="85"/>
        <v>0</v>
      </c>
      <c r="P105" s="23">
        <f t="shared" si="85"/>
        <v>0</v>
      </c>
      <c r="Q105" s="36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100" t="s">
        <v>222</v>
      </c>
      <c r="AE105" s="100" t="s">
        <v>330</v>
      </c>
    </row>
    <row r="106" spans="1:31" ht="26.4" customHeight="1" x14ac:dyDescent="0.25">
      <c r="A106" s="101"/>
      <c r="B106" s="95" t="s">
        <v>117</v>
      </c>
      <c r="C106" s="19"/>
      <c r="D106" s="20"/>
      <c r="E106" s="20"/>
      <c r="F106" s="19"/>
      <c r="G106" s="23">
        <f t="shared" ref="G106:P106" si="86">ROUND(G107/G105,1)</f>
        <v>4.9000000000000004</v>
      </c>
      <c r="H106" s="23">
        <f t="shared" si="86"/>
        <v>3.3</v>
      </c>
      <c r="I106" s="23">
        <f t="shared" si="86"/>
        <v>4.0999999999999996</v>
      </c>
      <c r="J106" s="23">
        <f t="shared" si="86"/>
        <v>3.3</v>
      </c>
      <c r="K106" s="23">
        <f t="shared" si="86"/>
        <v>5.0999999999999996</v>
      </c>
      <c r="L106" s="23" t="e">
        <f t="shared" si="86"/>
        <v>#DIV/0!</v>
      </c>
      <c r="M106" s="23" t="e">
        <f t="shared" si="86"/>
        <v>#DIV/0!</v>
      </c>
      <c r="N106" s="23" t="e">
        <f t="shared" si="86"/>
        <v>#DIV/0!</v>
      </c>
      <c r="O106" s="23" t="e">
        <f t="shared" si="86"/>
        <v>#DIV/0!</v>
      </c>
      <c r="P106" s="23" t="e">
        <f t="shared" si="86"/>
        <v>#DIV/0!</v>
      </c>
      <c r="Q106" s="36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100"/>
      <c r="AE106" s="100"/>
    </row>
    <row r="107" spans="1:31" ht="21" customHeight="1" x14ac:dyDescent="0.25">
      <c r="A107" s="101"/>
      <c r="B107" s="95" t="s">
        <v>101</v>
      </c>
      <c r="C107" s="19"/>
      <c r="D107" s="20"/>
      <c r="E107" s="20"/>
      <c r="F107" s="19"/>
      <c r="G107" s="23">
        <f>SUM(G108:G112)</f>
        <v>5833</v>
      </c>
      <c r="H107" s="28">
        <f>SUM(H108:H112)</f>
        <v>154.9</v>
      </c>
      <c r="I107" s="23">
        <f t="shared" ref="I107:Q107" si="87">SUM(I108:I112)</f>
        <v>733</v>
      </c>
      <c r="J107" s="28">
        <f t="shared" si="87"/>
        <v>154.9</v>
      </c>
      <c r="K107" s="23">
        <f t="shared" si="87"/>
        <v>5100</v>
      </c>
      <c r="L107" s="28">
        <f t="shared" si="87"/>
        <v>0</v>
      </c>
      <c r="M107" s="23">
        <f t="shared" si="87"/>
        <v>0</v>
      </c>
      <c r="N107" s="28">
        <f t="shared" si="87"/>
        <v>0</v>
      </c>
      <c r="O107" s="23">
        <f t="shared" si="87"/>
        <v>0</v>
      </c>
      <c r="P107" s="28">
        <f t="shared" si="87"/>
        <v>0</v>
      </c>
      <c r="Q107" s="23">
        <f t="shared" si="87"/>
        <v>0</v>
      </c>
      <c r="R107" s="23">
        <f t="shared" ref="R107" si="88">SUM(R108:R112)</f>
        <v>0</v>
      </c>
      <c r="S107" s="23">
        <f t="shared" ref="S107" si="89">SUM(S108:S112)</f>
        <v>0</v>
      </c>
      <c r="T107" s="23">
        <f t="shared" ref="T107" si="90">SUM(T108:T112)</f>
        <v>0</v>
      </c>
      <c r="U107" s="23">
        <f t="shared" ref="U107" si="91">SUM(U108:U112)</f>
        <v>0</v>
      </c>
      <c r="V107" s="23">
        <f t="shared" ref="V107" si="92">SUM(V108:V112)</f>
        <v>0</v>
      </c>
      <c r="W107" s="23">
        <f t="shared" ref="W107" si="93">SUM(W108:W112)</f>
        <v>0</v>
      </c>
      <c r="X107" s="23">
        <f t="shared" ref="X107" si="94">SUM(X108:X112)</f>
        <v>0</v>
      </c>
      <c r="Y107" s="23">
        <f t="shared" ref="Y107" si="95">SUM(Y108:Y112)</f>
        <v>0</v>
      </c>
      <c r="Z107" s="23">
        <f t="shared" ref="Z107" si="96">SUM(Z108:Z112)</f>
        <v>0</v>
      </c>
      <c r="AA107" s="23">
        <f t="shared" ref="AA107" si="97">SUM(AA108:AA112)</f>
        <v>5300</v>
      </c>
      <c r="AB107" s="23">
        <f t="shared" ref="AB107:AC107" si="98">SUM(AB108:AB112)</f>
        <v>5300</v>
      </c>
      <c r="AC107" s="23">
        <f t="shared" si="98"/>
        <v>5300</v>
      </c>
      <c r="AD107" s="100"/>
      <c r="AE107" s="100"/>
    </row>
    <row r="108" spans="1:31" x14ac:dyDescent="0.25">
      <c r="A108" s="101"/>
      <c r="B108" s="105" t="s">
        <v>17</v>
      </c>
      <c r="C108" s="37" t="str">
        <f>C116</f>
        <v>136</v>
      </c>
      <c r="D108" s="37" t="str">
        <f t="shared" ref="D108:F108" si="99">D116</f>
        <v>0709</v>
      </c>
      <c r="E108" s="37" t="str">
        <f t="shared" si="99"/>
        <v>0710003470</v>
      </c>
      <c r="F108" s="37" t="str">
        <f t="shared" si="99"/>
        <v>242</v>
      </c>
      <c r="G108" s="23">
        <f>G116+G124</f>
        <v>0</v>
      </c>
      <c r="H108" s="28">
        <f t="shared" ref="H108:I108" si="100">H116+H124</f>
        <v>0</v>
      </c>
      <c r="I108" s="23">
        <f t="shared" si="100"/>
        <v>0</v>
      </c>
      <c r="J108" s="28">
        <f t="shared" ref="J108:Q108" si="101">J116+J124</f>
        <v>0</v>
      </c>
      <c r="K108" s="23">
        <f t="shared" si="101"/>
        <v>0</v>
      </c>
      <c r="L108" s="28">
        <f t="shared" si="101"/>
        <v>0</v>
      </c>
      <c r="M108" s="23">
        <f t="shared" si="101"/>
        <v>0</v>
      </c>
      <c r="N108" s="28">
        <f t="shared" si="101"/>
        <v>0</v>
      </c>
      <c r="O108" s="23">
        <f t="shared" si="101"/>
        <v>0</v>
      </c>
      <c r="P108" s="28">
        <f t="shared" si="101"/>
        <v>0</v>
      </c>
      <c r="Q108" s="23">
        <f t="shared" si="101"/>
        <v>0</v>
      </c>
      <c r="R108" s="23">
        <f t="shared" ref="R108:T108" si="102">R116+R124</f>
        <v>0</v>
      </c>
      <c r="S108" s="23">
        <f t="shared" si="102"/>
        <v>0</v>
      </c>
      <c r="T108" s="23">
        <f t="shared" si="102"/>
        <v>0</v>
      </c>
      <c r="U108" s="23">
        <f t="shared" ref="U108:Z108" si="103">U116+U124</f>
        <v>0</v>
      </c>
      <c r="V108" s="23">
        <f t="shared" si="103"/>
        <v>0</v>
      </c>
      <c r="W108" s="23">
        <f t="shared" si="103"/>
        <v>0</v>
      </c>
      <c r="X108" s="23">
        <f t="shared" si="103"/>
        <v>0</v>
      </c>
      <c r="Y108" s="23">
        <f t="shared" si="103"/>
        <v>0</v>
      </c>
      <c r="Z108" s="23">
        <f t="shared" si="103"/>
        <v>0</v>
      </c>
      <c r="AA108" s="23">
        <f t="shared" ref="AA108:AB108" si="104">AA116+AA124</f>
        <v>5300</v>
      </c>
      <c r="AB108" s="23">
        <f t="shared" si="104"/>
        <v>5300</v>
      </c>
      <c r="AC108" s="23">
        <f t="shared" ref="AC108" si="105">AC116+AC124</f>
        <v>5300</v>
      </c>
      <c r="AD108" s="100"/>
      <c r="AE108" s="100"/>
    </row>
    <row r="109" spans="1:31" x14ac:dyDescent="0.25">
      <c r="A109" s="101"/>
      <c r="B109" s="106"/>
      <c r="C109" s="37" t="str">
        <f>C116</f>
        <v>136</v>
      </c>
      <c r="D109" s="37" t="str">
        <f t="shared" ref="D109:E109" si="106">D116</f>
        <v>0709</v>
      </c>
      <c r="E109" s="37" t="str">
        <f t="shared" si="106"/>
        <v>0710003470</v>
      </c>
      <c r="F109" s="37">
        <v>244</v>
      </c>
      <c r="G109" s="23">
        <f>G117+G125</f>
        <v>5833</v>
      </c>
      <c r="H109" s="28">
        <f>H117+H125</f>
        <v>154.9</v>
      </c>
      <c r="I109" s="23">
        <f t="shared" ref="I109:Q109" si="107">I117+I125</f>
        <v>733</v>
      </c>
      <c r="J109" s="28">
        <f t="shared" si="107"/>
        <v>154.9</v>
      </c>
      <c r="K109" s="23">
        <f t="shared" si="107"/>
        <v>5100</v>
      </c>
      <c r="L109" s="28">
        <f t="shared" si="107"/>
        <v>0</v>
      </c>
      <c r="M109" s="23">
        <f t="shared" si="107"/>
        <v>0</v>
      </c>
      <c r="N109" s="28">
        <f t="shared" si="107"/>
        <v>0</v>
      </c>
      <c r="O109" s="23">
        <f t="shared" si="107"/>
        <v>0</v>
      </c>
      <c r="P109" s="28">
        <f t="shared" si="107"/>
        <v>0</v>
      </c>
      <c r="Q109" s="23">
        <f t="shared" si="107"/>
        <v>0</v>
      </c>
      <c r="R109" s="23">
        <f t="shared" ref="R109:T109" si="108">R117+R125</f>
        <v>0</v>
      </c>
      <c r="S109" s="23">
        <f t="shared" si="108"/>
        <v>0</v>
      </c>
      <c r="T109" s="23">
        <f t="shared" si="108"/>
        <v>0</v>
      </c>
      <c r="U109" s="23">
        <f t="shared" ref="U109:Z109" si="109">U117+U125</f>
        <v>0</v>
      </c>
      <c r="V109" s="23">
        <f t="shared" si="109"/>
        <v>0</v>
      </c>
      <c r="W109" s="23">
        <f t="shared" si="109"/>
        <v>0</v>
      </c>
      <c r="X109" s="23">
        <f t="shared" si="109"/>
        <v>0</v>
      </c>
      <c r="Y109" s="23">
        <f t="shared" si="109"/>
        <v>0</v>
      </c>
      <c r="Z109" s="23">
        <f t="shared" si="109"/>
        <v>0</v>
      </c>
      <c r="AA109" s="23">
        <f t="shared" ref="AA109:AB109" si="110">AA117+AA125</f>
        <v>0</v>
      </c>
      <c r="AB109" s="23">
        <f t="shared" si="110"/>
        <v>0</v>
      </c>
      <c r="AC109" s="23">
        <f t="shared" ref="AC109" si="111">AC117+AC125</f>
        <v>0</v>
      </c>
      <c r="AD109" s="100"/>
      <c r="AE109" s="100"/>
    </row>
    <row r="110" spans="1:31" x14ac:dyDescent="0.25">
      <c r="A110" s="101"/>
      <c r="B110" s="95" t="s">
        <v>14</v>
      </c>
      <c r="C110" s="19"/>
      <c r="D110" s="20"/>
      <c r="E110" s="20"/>
      <c r="F110" s="19"/>
      <c r="G110" s="23">
        <f t="shared" ref="G110:Q112" si="112">G118+G126</f>
        <v>0</v>
      </c>
      <c r="H110" s="28">
        <f>H118+H126</f>
        <v>0</v>
      </c>
      <c r="I110" s="23">
        <f t="shared" si="112"/>
        <v>0</v>
      </c>
      <c r="J110" s="28">
        <f t="shared" si="112"/>
        <v>0</v>
      </c>
      <c r="K110" s="23">
        <f t="shared" si="112"/>
        <v>0</v>
      </c>
      <c r="L110" s="28">
        <f t="shared" si="112"/>
        <v>0</v>
      </c>
      <c r="M110" s="23">
        <f t="shared" si="112"/>
        <v>0</v>
      </c>
      <c r="N110" s="28">
        <f t="shared" si="112"/>
        <v>0</v>
      </c>
      <c r="O110" s="23">
        <f t="shared" si="112"/>
        <v>0</v>
      </c>
      <c r="P110" s="28">
        <f t="shared" si="112"/>
        <v>0</v>
      </c>
      <c r="Q110" s="23">
        <f t="shared" si="112"/>
        <v>0</v>
      </c>
      <c r="R110" s="23">
        <f t="shared" ref="R110:T110" si="113">R118+R126</f>
        <v>0</v>
      </c>
      <c r="S110" s="23">
        <f t="shared" si="113"/>
        <v>0</v>
      </c>
      <c r="T110" s="23">
        <f t="shared" si="113"/>
        <v>0</v>
      </c>
      <c r="U110" s="23">
        <f t="shared" ref="U110:Z110" si="114">U118+U126</f>
        <v>0</v>
      </c>
      <c r="V110" s="23">
        <f t="shared" si="114"/>
        <v>0</v>
      </c>
      <c r="W110" s="23">
        <f t="shared" si="114"/>
        <v>0</v>
      </c>
      <c r="X110" s="23">
        <f t="shared" si="114"/>
        <v>0</v>
      </c>
      <c r="Y110" s="23">
        <f t="shared" si="114"/>
        <v>0</v>
      </c>
      <c r="Z110" s="23">
        <f t="shared" si="114"/>
        <v>0</v>
      </c>
      <c r="AA110" s="23">
        <f t="shared" ref="AA110:AB110" si="115">AA118+AA126</f>
        <v>0</v>
      </c>
      <c r="AB110" s="23">
        <f t="shared" si="115"/>
        <v>0</v>
      </c>
      <c r="AC110" s="23">
        <f t="shared" ref="AC110" si="116">AC118+AC126</f>
        <v>0</v>
      </c>
      <c r="AD110" s="100"/>
      <c r="AE110" s="100"/>
    </row>
    <row r="111" spans="1:31" x14ac:dyDescent="0.25">
      <c r="A111" s="101"/>
      <c r="B111" s="95" t="s">
        <v>15</v>
      </c>
      <c r="C111" s="19"/>
      <c r="D111" s="20"/>
      <c r="E111" s="20"/>
      <c r="F111" s="19"/>
      <c r="G111" s="23">
        <f t="shared" si="112"/>
        <v>0</v>
      </c>
      <c r="H111" s="28">
        <f>H119+H127</f>
        <v>0</v>
      </c>
      <c r="I111" s="23">
        <f t="shared" si="112"/>
        <v>0</v>
      </c>
      <c r="J111" s="28">
        <f t="shared" si="112"/>
        <v>0</v>
      </c>
      <c r="K111" s="23">
        <f t="shared" si="112"/>
        <v>0</v>
      </c>
      <c r="L111" s="28">
        <f t="shared" si="112"/>
        <v>0</v>
      </c>
      <c r="M111" s="23">
        <f t="shared" si="112"/>
        <v>0</v>
      </c>
      <c r="N111" s="28">
        <f t="shared" si="112"/>
        <v>0</v>
      </c>
      <c r="O111" s="23">
        <f t="shared" si="112"/>
        <v>0</v>
      </c>
      <c r="P111" s="28">
        <f t="shared" si="112"/>
        <v>0</v>
      </c>
      <c r="Q111" s="23">
        <f t="shared" si="112"/>
        <v>0</v>
      </c>
      <c r="R111" s="23">
        <f t="shared" ref="R111:T111" si="117">R119+R127</f>
        <v>0</v>
      </c>
      <c r="S111" s="23">
        <f t="shared" si="117"/>
        <v>0</v>
      </c>
      <c r="T111" s="23">
        <f t="shared" si="117"/>
        <v>0</v>
      </c>
      <c r="U111" s="23">
        <f t="shared" ref="U111:Z111" si="118">U119+U127</f>
        <v>0</v>
      </c>
      <c r="V111" s="23">
        <f t="shared" si="118"/>
        <v>0</v>
      </c>
      <c r="W111" s="23">
        <f t="shared" si="118"/>
        <v>0</v>
      </c>
      <c r="X111" s="23">
        <f t="shared" si="118"/>
        <v>0</v>
      </c>
      <c r="Y111" s="23">
        <f t="shared" si="118"/>
        <v>0</v>
      </c>
      <c r="Z111" s="23">
        <f t="shared" si="118"/>
        <v>0</v>
      </c>
      <c r="AA111" s="23">
        <f t="shared" ref="AA111:AB111" si="119">AA119+AA127</f>
        <v>0</v>
      </c>
      <c r="AB111" s="23">
        <f t="shared" si="119"/>
        <v>0</v>
      </c>
      <c r="AC111" s="23">
        <f t="shared" ref="AC111" si="120">AC119+AC127</f>
        <v>0</v>
      </c>
      <c r="AD111" s="100"/>
      <c r="AE111" s="100"/>
    </row>
    <row r="112" spans="1:31" ht="111.75" customHeight="1" x14ac:dyDescent="0.25">
      <c r="A112" s="101"/>
      <c r="B112" s="95" t="s">
        <v>12</v>
      </c>
      <c r="C112" s="19"/>
      <c r="D112" s="20"/>
      <c r="E112" s="20"/>
      <c r="F112" s="19"/>
      <c r="G112" s="23">
        <f t="shared" si="112"/>
        <v>0</v>
      </c>
      <c r="H112" s="28">
        <f>H120+H128</f>
        <v>0</v>
      </c>
      <c r="I112" s="23">
        <f t="shared" si="112"/>
        <v>0</v>
      </c>
      <c r="J112" s="28">
        <f t="shared" si="112"/>
        <v>0</v>
      </c>
      <c r="K112" s="23">
        <f t="shared" si="112"/>
        <v>0</v>
      </c>
      <c r="L112" s="28">
        <f t="shared" si="112"/>
        <v>0</v>
      </c>
      <c r="M112" s="23">
        <f t="shared" si="112"/>
        <v>0</v>
      </c>
      <c r="N112" s="28">
        <f t="shared" si="112"/>
        <v>0</v>
      </c>
      <c r="O112" s="23">
        <f t="shared" si="112"/>
        <v>0</v>
      </c>
      <c r="P112" s="28">
        <f t="shared" si="112"/>
        <v>0</v>
      </c>
      <c r="Q112" s="23">
        <f t="shared" si="112"/>
        <v>0</v>
      </c>
      <c r="R112" s="23">
        <f t="shared" ref="R112:T112" si="121">R120+R128</f>
        <v>0</v>
      </c>
      <c r="S112" s="23">
        <f t="shared" si="121"/>
        <v>0</v>
      </c>
      <c r="T112" s="23">
        <f t="shared" si="121"/>
        <v>0</v>
      </c>
      <c r="U112" s="23">
        <f t="shared" ref="U112:Z112" si="122">U120+U128</f>
        <v>0</v>
      </c>
      <c r="V112" s="23">
        <f t="shared" si="122"/>
        <v>0</v>
      </c>
      <c r="W112" s="23">
        <f t="shared" si="122"/>
        <v>0</v>
      </c>
      <c r="X112" s="23">
        <f t="shared" si="122"/>
        <v>0</v>
      </c>
      <c r="Y112" s="23">
        <f t="shared" si="122"/>
        <v>0</v>
      </c>
      <c r="Z112" s="23">
        <f t="shared" si="122"/>
        <v>0</v>
      </c>
      <c r="AA112" s="23">
        <f t="shared" ref="AA112:AB112" si="123">AA120+AA128</f>
        <v>0</v>
      </c>
      <c r="AB112" s="23">
        <f t="shared" si="123"/>
        <v>0</v>
      </c>
      <c r="AC112" s="23">
        <f t="shared" ref="AC112" si="124">AC120+AC128</f>
        <v>0</v>
      </c>
      <c r="AD112" s="100"/>
      <c r="AE112" s="100"/>
    </row>
    <row r="113" spans="1:31" ht="36" customHeight="1" x14ac:dyDescent="0.25">
      <c r="A113" s="101" t="s">
        <v>296</v>
      </c>
      <c r="B113" s="95" t="s">
        <v>103</v>
      </c>
      <c r="C113" s="19"/>
      <c r="D113" s="20"/>
      <c r="E113" s="20"/>
      <c r="F113" s="19"/>
      <c r="G113" s="24">
        <f>I113+K113+M113+O113</f>
        <v>1180</v>
      </c>
      <c r="H113" s="24">
        <f>J113+L113+N113+P113</f>
        <v>47</v>
      </c>
      <c r="I113" s="25">
        <v>180</v>
      </c>
      <c r="J113" s="25">
        <v>47</v>
      </c>
      <c r="K113" s="25">
        <v>1000</v>
      </c>
      <c r="L113" s="25"/>
      <c r="M113" s="25"/>
      <c r="N113" s="25"/>
      <c r="O113" s="25">
        <v>0</v>
      </c>
      <c r="P113" s="26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>
        <v>235</v>
      </c>
      <c r="AB113" s="23">
        <v>235</v>
      </c>
      <c r="AC113" s="23">
        <v>235</v>
      </c>
      <c r="AD113" s="100" t="s">
        <v>223</v>
      </c>
      <c r="AE113" s="107" t="s">
        <v>505</v>
      </c>
    </row>
    <row r="114" spans="1:31" ht="26.4" customHeight="1" x14ac:dyDescent="0.25">
      <c r="A114" s="101"/>
      <c r="B114" s="95" t="s">
        <v>124</v>
      </c>
      <c r="C114" s="19"/>
      <c r="D114" s="20"/>
      <c r="E114" s="20"/>
      <c r="F114" s="19"/>
      <c r="G114" s="23">
        <f>ROUND(G115/G113,1)</f>
        <v>4.9000000000000004</v>
      </c>
      <c r="H114" s="28">
        <f t="shared" ref="H114:AC114" si="125">ROUND(H115/H113,1)</f>
        <v>3.3</v>
      </c>
      <c r="I114" s="23">
        <f t="shared" si="125"/>
        <v>4.0999999999999996</v>
      </c>
      <c r="J114" s="23">
        <f t="shared" si="125"/>
        <v>3.3</v>
      </c>
      <c r="K114" s="23">
        <f t="shared" si="125"/>
        <v>5.0999999999999996</v>
      </c>
      <c r="L114" s="23" t="e">
        <f t="shared" si="125"/>
        <v>#DIV/0!</v>
      </c>
      <c r="M114" s="23" t="e">
        <f t="shared" si="125"/>
        <v>#DIV/0!</v>
      </c>
      <c r="N114" s="23" t="e">
        <f t="shared" si="125"/>
        <v>#DIV/0!</v>
      </c>
      <c r="O114" s="23" t="e">
        <f t="shared" si="125"/>
        <v>#DIV/0!</v>
      </c>
      <c r="P114" s="23" t="e">
        <f t="shared" si="125"/>
        <v>#DIV/0!</v>
      </c>
      <c r="Q114" s="27" t="e">
        <f t="shared" si="125"/>
        <v>#DIV/0!</v>
      </c>
      <c r="R114" s="27" t="e">
        <f t="shared" si="125"/>
        <v>#DIV/0!</v>
      </c>
      <c r="S114" s="27" t="e">
        <f t="shared" si="125"/>
        <v>#DIV/0!</v>
      </c>
      <c r="T114" s="27" t="e">
        <f t="shared" si="125"/>
        <v>#DIV/0!</v>
      </c>
      <c r="U114" s="27" t="e">
        <f t="shared" si="125"/>
        <v>#DIV/0!</v>
      </c>
      <c r="V114" s="23" t="e">
        <f t="shared" si="125"/>
        <v>#DIV/0!</v>
      </c>
      <c r="W114" s="27" t="e">
        <f t="shared" si="125"/>
        <v>#DIV/0!</v>
      </c>
      <c r="X114" s="27" t="e">
        <f t="shared" si="125"/>
        <v>#DIV/0!</v>
      </c>
      <c r="Y114" s="27" t="e">
        <f t="shared" si="125"/>
        <v>#DIV/0!</v>
      </c>
      <c r="Z114" s="27" t="e">
        <f t="shared" si="125"/>
        <v>#DIV/0!</v>
      </c>
      <c r="AA114" s="23">
        <f t="shared" si="125"/>
        <v>22.6</v>
      </c>
      <c r="AB114" s="23">
        <f t="shared" si="125"/>
        <v>22.6</v>
      </c>
      <c r="AC114" s="23">
        <f t="shared" si="125"/>
        <v>22.6</v>
      </c>
      <c r="AD114" s="100"/>
      <c r="AE114" s="108"/>
    </row>
    <row r="115" spans="1:31" ht="13.2" customHeight="1" x14ac:dyDescent="0.25">
      <c r="A115" s="101"/>
      <c r="B115" s="95" t="s">
        <v>101</v>
      </c>
      <c r="C115" s="19"/>
      <c r="D115" s="20"/>
      <c r="E115" s="20"/>
      <c r="F115" s="19"/>
      <c r="G115" s="23">
        <f t="shared" ref="G115:H115" si="126">SUM(G116:G120)</f>
        <v>5833</v>
      </c>
      <c r="H115" s="28">
        <f t="shared" si="126"/>
        <v>154.9</v>
      </c>
      <c r="I115" s="23">
        <f>SUM(I116:I120)</f>
        <v>733</v>
      </c>
      <c r="J115" s="23">
        <f t="shared" ref="J115:AC115" si="127">SUM(J116:J120)</f>
        <v>154.9</v>
      </c>
      <c r="K115" s="23">
        <f t="shared" si="127"/>
        <v>5100</v>
      </c>
      <c r="L115" s="23">
        <f t="shared" si="127"/>
        <v>0</v>
      </c>
      <c r="M115" s="23">
        <f t="shared" si="127"/>
        <v>0</v>
      </c>
      <c r="N115" s="23">
        <f t="shared" si="127"/>
        <v>0</v>
      </c>
      <c r="O115" s="23">
        <f t="shared" si="127"/>
        <v>0</v>
      </c>
      <c r="P115" s="23">
        <f t="shared" si="127"/>
        <v>0</v>
      </c>
      <c r="Q115" s="23">
        <f t="shared" si="127"/>
        <v>0</v>
      </c>
      <c r="R115" s="23">
        <f t="shared" si="127"/>
        <v>0</v>
      </c>
      <c r="S115" s="23">
        <f t="shared" si="127"/>
        <v>0</v>
      </c>
      <c r="T115" s="23">
        <f t="shared" si="127"/>
        <v>0</v>
      </c>
      <c r="U115" s="23">
        <f t="shared" si="127"/>
        <v>0</v>
      </c>
      <c r="V115" s="23">
        <f t="shared" si="127"/>
        <v>0</v>
      </c>
      <c r="W115" s="23">
        <f t="shared" si="127"/>
        <v>0</v>
      </c>
      <c r="X115" s="23">
        <f t="shared" si="127"/>
        <v>0</v>
      </c>
      <c r="Y115" s="23">
        <f t="shared" si="127"/>
        <v>0</v>
      </c>
      <c r="Z115" s="23">
        <f t="shared" si="127"/>
        <v>0</v>
      </c>
      <c r="AA115" s="23">
        <f t="shared" si="127"/>
        <v>5300</v>
      </c>
      <c r="AB115" s="23">
        <f t="shared" si="127"/>
        <v>5300</v>
      </c>
      <c r="AC115" s="23">
        <f t="shared" si="127"/>
        <v>5300</v>
      </c>
      <c r="AD115" s="100"/>
      <c r="AE115" s="108"/>
    </row>
    <row r="116" spans="1:31" x14ac:dyDescent="0.25">
      <c r="A116" s="101"/>
      <c r="B116" s="105" t="s">
        <v>17</v>
      </c>
      <c r="C116" s="18" t="s">
        <v>48</v>
      </c>
      <c r="D116" s="18" t="s">
        <v>42</v>
      </c>
      <c r="E116" s="18" t="s">
        <v>195</v>
      </c>
      <c r="F116" s="18" t="s">
        <v>74</v>
      </c>
      <c r="G116" s="23">
        <f>I116+K116+M116+O116</f>
        <v>0</v>
      </c>
      <c r="H116" s="28">
        <f>J116+L116+N116+P116</f>
        <v>0</v>
      </c>
      <c r="I116" s="29">
        <v>0</v>
      </c>
      <c r="J116" s="29"/>
      <c r="K116" s="29"/>
      <c r="L116" s="29"/>
      <c r="M116" s="29"/>
      <c r="N116" s="29"/>
      <c r="O116" s="29"/>
      <c r="P116" s="28"/>
      <c r="Q116" s="23">
        <f>S116+U116+W116+Y116</f>
        <v>0</v>
      </c>
      <c r="R116" s="28">
        <f>T116+V116+X116+Z116</f>
        <v>0</v>
      </c>
      <c r="S116" s="23"/>
      <c r="T116" s="23"/>
      <c r="U116" s="23"/>
      <c r="V116" s="23"/>
      <c r="W116" s="23"/>
      <c r="X116" s="23"/>
      <c r="Y116" s="23"/>
      <c r="Z116" s="23"/>
      <c r="AA116" s="23">
        <v>5300</v>
      </c>
      <c r="AB116" s="23">
        <v>5300</v>
      </c>
      <c r="AC116" s="23">
        <v>5300</v>
      </c>
      <c r="AD116" s="100"/>
      <c r="AE116" s="108"/>
    </row>
    <row r="117" spans="1:31" x14ac:dyDescent="0.25">
      <c r="A117" s="101"/>
      <c r="B117" s="106"/>
      <c r="C117" s="18" t="s">
        <v>48</v>
      </c>
      <c r="D117" s="18" t="s">
        <v>42</v>
      </c>
      <c r="E117" s="18" t="s">
        <v>195</v>
      </c>
      <c r="F117" s="18" t="s">
        <v>56</v>
      </c>
      <c r="G117" s="28">
        <f>I117+K117+M117+O117</f>
        <v>5833</v>
      </c>
      <c r="H117" s="28">
        <f>J117+L117+N117+P117</f>
        <v>154.9</v>
      </c>
      <c r="I117" s="29">
        <v>733</v>
      </c>
      <c r="J117" s="29">
        <v>154.9</v>
      </c>
      <c r="K117" s="29">
        <v>5100</v>
      </c>
      <c r="L117" s="29"/>
      <c r="M117" s="29">
        <v>0</v>
      </c>
      <c r="N117" s="29"/>
      <c r="O117" s="29">
        <v>0</v>
      </c>
      <c r="P117" s="28"/>
      <c r="Q117" s="28">
        <f>S117+U117+W117+Y117</f>
        <v>0</v>
      </c>
      <c r="R117" s="28">
        <f>T117+V117+X117+Z117</f>
        <v>0</v>
      </c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100"/>
      <c r="AE117" s="108"/>
    </row>
    <row r="118" spans="1:31" ht="13.2" customHeight="1" x14ac:dyDescent="0.25">
      <c r="A118" s="101"/>
      <c r="B118" s="95" t="s">
        <v>14</v>
      </c>
      <c r="C118" s="19"/>
      <c r="D118" s="20"/>
      <c r="E118" s="20"/>
      <c r="F118" s="19"/>
      <c r="G118" s="23">
        <f t="shared" ref="G118:H120" si="128">I118+K118+M118+O118</f>
        <v>0</v>
      </c>
      <c r="H118" s="28">
        <f t="shared" si="128"/>
        <v>0</v>
      </c>
      <c r="I118" s="29"/>
      <c r="J118" s="29"/>
      <c r="K118" s="29"/>
      <c r="L118" s="29"/>
      <c r="M118" s="29"/>
      <c r="N118" s="29"/>
      <c r="O118" s="29"/>
      <c r="P118" s="28"/>
      <c r="Q118" s="23">
        <f t="shared" ref="Q118:Q120" si="129">S118+U118+W118+Y118</f>
        <v>0</v>
      </c>
      <c r="R118" s="28">
        <f t="shared" ref="R118:R120" si="130">T118+V118+X118+Z118</f>
        <v>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100"/>
      <c r="AE118" s="108"/>
    </row>
    <row r="119" spans="1:31" ht="13.2" customHeight="1" x14ac:dyDescent="0.25">
      <c r="A119" s="101"/>
      <c r="B119" s="95" t="s">
        <v>15</v>
      </c>
      <c r="C119" s="19"/>
      <c r="D119" s="20"/>
      <c r="E119" s="20"/>
      <c r="F119" s="19"/>
      <c r="G119" s="23">
        <f t="shared" si="128"/>
        <v>0</v>
      </c>
      <c r="H119" s="28">
        <f t="shared" si="128"/>
        <v>0</v>
      </c>
      <c r="I119" s="29"/>
      <c r="J119" s="29"/>
      <c r="K119" s="29"/>
      <c r="L119" s="29"/>
      <c r="M119" s="29"/>
      <c r="N119" s="29"/>
      <c r="O119" s="29"/>
      <c r="P119" s="28"/>
      <c r="Q119" s="23">
        <f t="shared" si="129"/>
        <v>0</v>
      </c>
      <c r="R119" s="28">
        <f t="shared" si="130"/>
        <v>0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100"/>
      <c r="AE119" s="108"/>
    </row>
    <row r="120" spans="1:31" ht="49.95" customHeight="1" x14ac:dyDescent="0.25">
      <c r="A120" s="101"/>
      <c r="B120" s="95" t="s">
        <v>12</v>
      </c>
      <c r="C120" s="19"/>
      <c r="D120" s="20"/>
      <c r="E120" s="20"/>
      <c r="F120" s="19"/>
      <c r="G120" s="23">
        <f t="shared" si="128"/>
        <v>0</v>
      </c>
      <c r="H120" s="28">
        <f t="shared" si="128"/>
        <v>0</v>
      </c>
      <c r="I120" s="29"/>
      <c r="J120" s="29"/>
      <c r="K120" s="29"/>
      <c r="L120" s="29"/>
      <c r="M120" s="29"/>
      <c r="N120" s="29"/>
      <c r="O120" s="29"/>
      <c r="P120" s="28"/>
      <c r="Q120" s="23">
        <f t="shared" si="129"/>
        <v>0</v>
      </c>
      <c r="R120" s="28">
        <f t="shared" si="130"/>
        <v>0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100"/>
      <c r="AE120" s="109"/>
    </row>
    <row r="121" spans="1:31" ht="13.2" hidden="1" customHeight="1" x14ac:dyDescent="0.25">
      <c r="A121" s="101" t="s">
        <v>401</v>
      </c>
      <c r="B121" s="95" t="s">
        <v>103</v>
      </c>
      <c r="C121" s="19"/>
      <c r="D121" s="20"/>
      <c r="E121" s="20"/>
      <c r="F121" s="19"/>
      <c r="G121" s="23">
        <f>I121+K121+M121+O121</f>
        <v>0</v>
      </c>
      <c r="H121" s="23">
        <f>J121+L121+N121+P121</f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/>
      <c r="P121" s="28"/>
      <c r="Q121" s="23">
        <f>S121+U121+W121+Y121</f>
        <v>0</v>
      </c>
      <c r="R121" s="23">
        <f>T121+V121+X121+Z121</f>
        <v>0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100" t="s">
        <v>190</v>
      </c>
      <c r="AE121" s="107" t="s">
        <v>331</v>
      </c>
    </row>
    <row r="122" spans="1:31" ht="31.95" hidden="1" customHeight="1" x14ac:dyDescent="0.25">
      <c r="A122" s="101"/>
      <c r="B122" s="95" t="s">
        <v>124</v>
      </c>
      <c r="C122" s="19"/>
      <c r="D122" s="20"/>
      <c r="E122" s="20"/>
      <c r="F122" s="19"/>
      <c r="G122" s="23" t="e">
        <f>ROUND(G123/G121,1)</f>
        <v>#DIV/0!</v>
      </c>
      <c r="H122" s="23" t="e">
        <f t="shared" ref="H122:AC122" si="131">ROUND(H123/H121,1)</f>
        <v>#DIV/0!</v>
      </c>
      <c r="I122" s="23" t="e">
        <f t="shared" si="131"/>
        <v>#DIV/0!</v>
      </c>
      <c r="J122" s="23" t="e">
        <f t="shared" si="131"/>
        <v>#DIV/0!</v>
      </c>
      <c r="K122" s="23" t="e">
        <f t="shared" si="131"/>
        <v>#DIV/0!</v>
      </c>
      <c r="L122" s="23" t="e">
        <f t="shared" si="131"/>
        <v>#DIV/0!</v>
      </c>
      <c r="M122" s="23" t="e">
        <f t="shared" si="131"/>
        <v>#DIV/0!</v>
      </c>
      <c r="N122" s="23" t="e">
        <f t="shared" si="131"/>
        <v>#DIV/0!</v>
      </c>
      <c r="O122" s="23" t="e">
        <f t="shared" si="131"/>
        <v>#DIV/0!</v>
      </c>
      <c r="P122" s="23" t="e">
        <f t="shared" si="131"/>
        <v>#DIV/0!</v>
      </c>
      <c r="Q122" s="23" t="e">
        <f t="shared" si="131"/>
        <v>#DIV/0!</v>
      </c>
      <c r="R122" s="23" t="e">
        <f t="shared" si="131"/>
        <v>#DIV/0!</v>
      </c>
      <c r="S122" s="23" t="e">
        <f t="shared" si="131"/>
        <v>#DIV/0!</v>
      </c>
      <c r="T122" s="23" t="e">
        <f t="shared" si="131"/>
        <v>#DIV/0!</v>
      </c>
      <c r="U122" s="23" t="e">
        <f t="shared" si="131"/>
        <v>#DIV/0!</v>
      </c>
      <c r="V122" s="23" t="e">
        <f t="shared" si="131"/>
        <v>#DIV/0!</v>
      </c>
      <c r="W122" s="23" t="e">
        <f t="shared" si="131"/>
        <v>#DIV/0!</v>
      </c>
      <c r="X122" s="23" t="e">
        <f t="shared" si="131"/>
        <v>#DIV/0!</v>
      </c>
      <c r="Y122" s="23" t="e">
        <f t="shared" si="131"/>
        <v>#DIV/0!</v>
      </c>
      <c r="Z122" s="23" t="e">
        <f t="shared" si="131"/>
        <v>#DIV/0!</v>
      </c>
      <c r="AA122" s="23" t="e">
        <f t="shared" si="131"/>
        <v>#DIV/0!</v>
      </c>
      <c r="AB122" s="23" t="e">
        <f t="shared" si="131"/>
        <v>#DIV/0!</v>
      </c>
      <c r="AC122" s="23" t="e">
        <f t="shared" si="131"/>
        <v>#DIV/0!</v>
      </c>
      <c r="AD122" s="100"/>
      <c r="AE122" s="108"/>
    </row>
    <row r="123" spans="1:31" ht="13.2" hidden="1" customHeight="1" x14ac:dyDescent="0.25">
      <c r="A123" s="101"/>
      <c r="B123" s="95" t="s">
        <v>101</v>
      </c>
      <c r="C123" s="19"/>
      <c r="D123" s="20"/>
      <c r="E123" s="20"/>
      <c r="F123" s="19"/>
      <c r="G123" s="23">
        <f>SUM(G124:G128)</f>
        <v>0</v>
      </c>
      <c r="H123" s="23">
        <f t="shared" ref="H123:AC123" si="132">SUM(H124:H128)</f>
        <v>0</v>
      </c>
      <c r="I123" s="23">
        <f t="shared" si="132"/>
        <v>0</v>
      </c>
      <c r="J123" s="23">
        <f t="shared" si="132"/>
        <v>0</v>
      </c>
      <c r="K123" s="23">
        <f t="shared" si="132"/>
        <v>0</v>
      </c>
      <c r="L123" s="23">
        <f t="shared" si="132"/>
        <v>0</v>
      </c>
      <c r="M123" s="23">
        <f t="shared" si="132"/>
        <v>0</v>
      </c>
      <c r="N123" s="23">
        <f t="shared" si="132"/>
        <v>0</v>
      </c>
      <c r="O123" s="23">
        <f t="shared" si="132"/>
        <v>0</v>
      </c>
      <c r="P123" s="23">
        <f t="shared" si="132"/>
        <v>0</v>
      </c>
      <c r="Q123" s="23">
        <f t="shared" si="132"/>
        <v>0</v>
      </c>
      <c r="R123" s="23">
        <f t="shared" si="132"/>
        <v>0</v>
      </c>
      <c r="S123" s="23">
        <f t="shared" si="132"/>
        <v>0</v>
      </c>
      <c r="T123" s="23">
        <f t="shared" si="132"/>
        <v>0</v>
      </c>
      <c r="U123" s="23">
        <f t="shared" si="132"/>
        <v>0</v>
      </c>
      <c r="V123" s="23">
        <f t="shared" si="132"/>
        <v>0</v>
      </c>
      <c r="W123" s="23">
        <f t="shared" si="132"/>
        <v>0</v>
      </c>
      <c r="X123" s="23">
        <f t="shared" si="132"/>
        <v>0</v>
      </c>
      <c r="Y123" s="23">
        <f t="shared" si="132"/>
        <v>0</v>
      </c>
      <c r="Z123" s="23">
        <f t="shared" si="132"/>
        <v>0</v>
      </c>
      <c r="AA123" s="23">
        <f t="shared" si="132"/>
        <v>0</v>
      </c>
      <c r="AB123" s="23">
        <f t="shared" si="132"/>
        <v>0</v>
      </c>
      <c r="AC123" s="23">
        <f t="shared" si="132"/>
        <v>0</v>
      </c>
      <c r="AD123" s="100"/>
      <c r="AE123" s="108"/>
    </row>
    <row r="124" spans="1:31" ht="13.2" hidden="1" customHeight="1" x14ac:dyDescent="0.25">
      <c r="A124" s="101"/>
      <c r="B124" s="105" t="s">
        <v>17</v>
      </c>
      <c r="C124" s="18" t="s">
        <v>48</v>
      </c>
      <c r="D124" s="18" t="s">
        <v>42</v>
      </c>
      <c r="E124" s="18" t="s">
        <v>195</v>
      </c>
      <c r="F124" s="18" t="s">
        <v>74</v>
      </c>
      <c r="G124" s="23">
        <f>I124+K124+M124+O124</f>
        <v>0</v>
      </c>
      <c r="H124" s="23">
        <f>J124+L124+N124+P124</f>
        <v>0</v>
      </c>
      <c r="I124" s="29"/>
      <c r="J124" s="29"/>
      <c r="K124" s="29"/>
      <c r="L124" s="29"/>
      <c r="M124" s="29"/>
      <c r="N124" s="29"/>
      <c r="O124" s="29"/>
      <c r="P124" s="28"/>
      <c r="Q124" s="23">
        <f>S124+U124+W124+Y124</f>
        <v>0</v>
      </c>
      <c r="R124" s="23">
        <f>T124+V124+X124+Z124</f>
        <v>0</v>
      </c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100"/>
      <c r="AE124" s="108"/>
    </row>
    <row r="125" spans="1:31" ht="13.2" hidden="1" customHeight="1" x14ac:dyDescent="0.25">
      <c r="A125" s="101"/>
      <c r="B125" s="106"/>
      <c r="C125" s="18" t="s">
        <v>48</v>
      </c>
      <c r="D125" s="18" t="s">
        <v>42</v>
      </c>
      <c r="E125" s="18" t="s">
        <v>195</v>
      </c>
      <c r="F125" s="18" t="s">
        <v>56</v>
      </c>
      <c r="G125" s="23">
        <f>I125+K125+M125+O125</f>
        <v>0</v>
      </c>
      <c r="H125" s="23">
        <f>J125+L125+N125+P125</f>
        <v>0</v>
      </c>
      <c r="I125" s="29"/>
      <c r="J125" s="29"/>
      <c r="K125" s="29"/>
      <c r="L125" s="29"/>
      <c r="M125" s="29"/>
      <c r="N125" s="29"/>
      <c r="O125" s="29"/>
      <c r="P125" s="28"/>
      <c r="Q125" s="23">
        <f>S125+U125+W125+Y125</f>
        <v>0</v>
      </c>
      <c r="R125" s="23">
        <f>T125+V125+X125+Z125</f>
        <v>0</v>
      </c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100"/>
      <c r="AE125" s="108"/>
    </row>
    <row r="126" spans="1:31" ht="13.2" hidden="1" customHeight="1" x14ac:dyDescent="0.25">
      <c r="A126" s="101"/>
      <c r="B126" s="95" t="s">
        <v>14</v>
      </c>
      <c r="C126" s="19"/>
      <c r="D126" s="20"/>
      <c r="E126" s="20"/>
      <c r="F126" s="19"/>
      <c r="G126" s="23">
        <f t="shared" ref="G126:H128" si="133">I126+K126+M126+O126</f>
        <v>0</v>
      </c>
      <c r="H126" s="23">
        <f t="shared" si="133"/>
        <v>0</v>
      </c>
      <c r="I126" s="29"/>
      <c r="J126" s="29"/>
      <c r="K126" s="29"/>
      <c r="L126" s="29"/>
      <c r="M126" s="29"/>
      <c r="N126" s="29"/>
      <c r="O126" s="29"/>
      <c r="P126" s="28"/>
      <c r="Q126" s="23">
        <f t="shared" ref="Q126:Q136" si="134">S126+U126+W126+Y126</f>
        <v>0</v>
      </c>
      <c r="R126" s="23">
        <f t="shared" ref="R126:R128" si="135">T126+V126+X126+Z126</f>
        <v>0</v>
      </c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100"/>
      <c r="AE126" s="108"/>
    </row>
    <row r="127" spans="1:31" ht="36" hidden="1" customHeight="1" x14ac:dyDescent="0.25">
      <c r="A127" s="101"/>
      <c r="B127" s="95" t="s">
        <v>15</v>
      </c>
      <c r="C127" s="19"/>
      <c r="D127" s="20"/>
      <c r="E127" s="20"/>
      <c r="F127" s="19"/>
      <c r="G127" s="23">
        <f t="shared" si="133"/>
        <v>0</v>
      </c>
      <c r="H127" s="23">
        <f t="shared" si="133"/>
        <v>0</v>
      </c>
      <c r="I127" s="29"/>
      <c r="J127" s="29"/>
      <c r="K127" s="29"/>
      <c r="L127" s="29"/>
      <c r="M127" s="29"/>
      <c r="N127" s="29"/>
      <c r="O127" s="29"/>
      <c r="P127" s="28"/>
      <c r="Q127" s="23">
        <f t="shared" si="134"/>
        <v>0</v>
      </c>
      <c r="R127" s="23">
        <f t="shared" si="135"/>
        <v>0</v>
      </c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100"/>
      <c r="AE127" s="108"/>
    </row>
    <row r="128" spans="1:31" ht="37.5" hidden="1" customHeight="1" x14ac:dyDescent="0.25">
      <c r="A128" s="101"/>
      <c r="B128" s="95" t="s">
        <v>12</v>
      </c>
      <c r="C128" s="19"/>
      <c r="D128" s="20"/>
      <c r="E128" s="20"/>
      <c r="F128" s="19"/>
      <c r="G128" s="23">
        <f t="shared" si="133"/>
        <v>0</v>
      </c>
      <c r="H128" s="23">
        <f t="shared" si="133"/>
        <v>0</v>
      </c>
      <c r="I128" s="29"/>
      <c r="J128" s="29"/>
      <c r="K128" s="29"/>
      <c r="L128" s="29"/>
      <c r="M128" s="29"/>
      <c r="N128" s="29"/>
      <c r="O128" s="29"/>
      <c r="P128" s="28"/>
      <c r="Q128" s="23">
        <f t="shared" si="134"/>
        <v>0</v>
      </c>
      <c r="R128" s="23">
        <f t="shared" si="135"/>
        <v>0</v>
      </c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100"/>
      <c r="AE128" s="109"/>
    </row>
    <row r="129" spans="1:31" ht="19.95" hidden="1" customHeight="1" x14ac:dyDescent="0.25">
      <c r="A129" s="101" t="s">
        <v>469</v>
      </c>
      <c r="B129" s="95" t="s">
        <v>470</v>
      </c>
      <c r="C129" s="19"/>
      <c r="D129" s="20"/>
      <c r="E129" s="20"/>
      <c r="F129" s="19"/>
      <c r="G129" s="23"/>
      <c r="H129" s="23"/>
      <c r="I129" s="29"/>
      <c r="J129" s="29"/>
      <c r="K129" s="29"/>
      <c r="L129" s="29"/>
      <c r="M129" s="29"/>
      <c r="N129" s="29"/>
      <c r="O129" s="29"/>
      <c r="P129" s="28"/>
      <c r="Q129" s="23">
        <f t="shared" si="134"/>
        <v>0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100" t="s">
        <v>472</v>
      </c>
      <c r="AE129" s="107" t="s">
        <v>471</v>
      </c>
    </row>
    <row r="130" spans="1:31" ht="25.2" hidden="1" customHeight="1" x14ac:dyDescent="0.25">
      <c r="A130" s="101"/>
      <c r="B130" s="95" t="s">
        <v>124</v>
      </c>
      <c r="C130" s="19"/>
      <c r="D130" s="20"/>
      <c r="E130" s="20"/>
      <c r="F130" s="19"/>
      <c r="G130" s="23"/>
      <c r="H130" s="23"/>
      <c r="I130" s="29"/>
      <c r="J130" s="29"/>
      <c r="K130" s="29"/>
      <c r="L130" s="29"/>
      <c r="M130" s="29"/>
      <c r="N130" s="29"/>
      <c r="O130" s="29"/>
      <c r="P130" s="28"/>
      <c r="Q130" s="23">
        <f t="shared" si="134"/>
        <v>0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100"/>
      <c r="AE130" s="108"/>
    </row>
    <row r="131" spans="1:31" ht="19.95" hidden="1" customHeight="1" x14ac:dyDescent="0.25">
      <c r="A131" s="101"/>
      <c r="B131" s="95" t="s">
        <v>101</v>
      </c>
      <c r="C131" s="19"/>
      <c r="D131" s="20"/>
      <c r="E131" s="20"/>
      <c r="F131" s="19"/>
      <c r="G131" s="23"/>
      <c r="H131" s="23"/>
      <c r="I131" s="29"/>
      <c r="J131" s="29"/>
      <c r="K131" s="29"/>
      <c r="L131" s="29"/>
      <c r="M131" s="29"/>
      <c r="N131" s="29"/>
      <c r="O131" s="29"/>
      <c r="P131" s="28"/>
      <c r="Q131" s="23">
        <f t="shared" si="134"/>
        <v>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100"/>
      <c r="AE131" s="108"/>
    </row>
    <row r="132" spans="1:31" ht="19.95" hidden="1" customHeight="1" x14ac:dyDescent="0.25">
      <c r="A132" s="101"/>
      <c r="B132" s="105" t="s">
        <v>17</v>
      </c>
      <c r="C132" s="18"/>
      <c r="D132" s="18"/>
      <c r="E132" s="18"/>
      <c r="F132" s="18"/>
      <c r="G132" s="23"/>
      <c r="H132" s="23"/>
      <c r="I132" s="29"/>
      <c r="J132" s="29"/>
      <c r="K132" s="29"/>
      <c r="L132" s="29"/>
      <c r="M132" s="29"/>
      <c r="N132" s="29"/>
      <c r="O132" s="29"/>
      <c r="P132" s="28"/>
      <c r="Q132" s="23">
        <f t="shared" si="134"/>
        <v>0</v>
      </c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100"/>
      <c r="AE132" s="108"/>
    </row>
    <row r="133" spans="1:31" ht="19.95" hidden="1" customHeight="1" x14ac:dyDescent="0.25">
      <c r="A133" s="101"/>
      <c r="B133" s="106"/>
      <c r="C133" s="18" t="s">
        <v>48</v>
      </c>
      <c r="D133" s="18" t="s">
        <v>42</v>
      </c>
      <c r="E133" s="18" t="s">
        <v>195</v>
      </c>
      <c r="F133" s="18" t="s">
        <v>56</v>
      </c>
      <c r="G133" s="23"/>
      <c r="H133" s="23"/>
      <c r="I133" s="29"/>
      <c r="J133" s="29"/>
      <c r="K133" s="29"/>
      <c r="L133" s="29"/>
      <c r="M133" s="29"/>
      <c r="N133" s="29"/>
      <c r="O133" s="29"/>
      <c r="P133" s="28"/>
      <c r="Q133" s="23">
        <f t="shared" si="134"/>
        <v>0</v>
      </c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100"/>
      <c r="AE133" s="108"/>
    </row>
    <row r="134" spans="1:31" ht="19.95" hidden="1" customHeight="1" x14ac:dyDescent="0.25">
      <c r="A134" s="101"/>
      <c r="B134" s="95" t="s">
        <v>14</v>
      </c>
      <c r="C134" s="19"/>
      <c r="D134" s="20"/>
      <c r="E134" s="20"/>
      <c r="F134" s="19"/>
      <c r="G134" s="23"/>
      <c r="H134" s="23"/>
      <c r="I134" s="29"/>
      <c r="J134" s="29"/>
      <c r="K134" s="29"/>
      <c r="L134" s="29"/>
      <c r="M134" s="29"/>
      <c r="N134" s="29"/>
      <c r="O134" s="29"/>
      <c r="P134" s="28"/>
      <c r="Q134" s="23">
        <f t="shared" si="134"/>
        <v>0</v>
      </c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100"/>
      <c r="AE134" s="108"/>
    </row>
    <row r="135" spans="1:31" ht="19.95" hidden="1" customHeight="1" x14ac:dyDescent="0.25">
      <c r="A135" s="101"/>
      <c r="B135" s="95" t="s">
        <v>15</v>
      </c>
      <c r="C135" s="19"/>
      <c r="D135" s="20"/>
      <c r="E135" s="20"/>
      <c r="F135" s="19"/>
      <c r="G135" s="23"/>
      <c r="H135" s="23"/>
      <c r="I135" s="29"/>
      <c r="J135" s="29"/>
      <c r="K135" s="29"/>
      <c r="L135" s="29"/>
      <c r="M135" s="29"/>
      <c r="N135" s="29"/>
      <c r="O135" s="29"/>
      <c r="P135" s="28"/>
      <c r="Q135" s="23">
        <f t="shared" si="134"/>
        <v>0</v>
      </c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100"/>
      <c r="AE135" s="108"/>
    </row>
    <row r="136" spans="1:31" ht="19.95" hidden="1" customHeight="1" x14ac:dyDescent="0.25">
      <c r="A136" s="101"/>
      <c r="B136" s="95" t="s">
        <v>12</v>
      </c>
      <c r="C136" s="19"/>
      <c r="D136" s="20"/>
      <c r="E136" s="20"/>
      <c r="F136" s="19"/>
      <c r="G136" s="23"/>
      <c r="H136" s="23"/>
      <c r="I136" s="29"/>
      <c r="J136" s="29"/>
      <c r="K136" s="29"/>
      <c r="L136" s="29"/>
      <c r="M136" s="29"/>
      <c r="N136" s="29"/>
      <c r="O136" s="29"/>
      <c r="P136" s="28"/>
      <c r="Q136" s="23">
        <f t="shared" si="134"/>
        <v>0</v>
      </c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100"/>
      <c r="AE136" s="109"/>
    </row>
    <row r="137" spans="1:31" ht="13.2" customHeight="1" x14ac:dyDescent="0.25">
      <c r="A137" s="101" t="s">
        <v>18</v>
      </c>
      <c r="B137" s="95" t="s">
        <v>7</v>
      </c>
      <c r="C137" s="19"/>
      <c r="D137" s="20"/>
      <c r="E137" s="20"/>
      <c r="F137" s="19"/>
      <c r="G137" s="23">
        <f t="shared" ref="G137:P137" si="136">G51+G52+G53+G55+G56+G57+G58+G60+G108+G109</f>
        <v>577602.99999999988</v>
      </c>
      <c r="H137" s="23">
        <f t="shared" si="136"/>
        <v>18784.03728</v>
      </c>
      <c r="I137" s="23">
        <f t="shared" si="136"/>
        <v>19362.199999999997</v>
      </c>
      <c r="J137" s="23">
        <f t="shared" si="136"/>
        <v>18784.03728</v>
      </c>
      <c r="K137" s="23">
        <f t="shared" si="136"/>
        <v>151238.20000000001</v>
      </c>
      <c r="L137" s="23">
        <f t="shared" si="136"/>
        <v>0</v>
      </c>
      <c r="M137" s="23">
        <f t="shared" si="136"/>
        <v>270410</v>
      </c>
      <c r="N137" s="23">
        <f t="shared" si="136"/>
        <v>0</v>
      </c>
      <c r="O137" s="23">
        <f t="shared" si="136"/>
        <v>136592.6</v>
      </c>
      <c r="P137" s="23">
        <f t="shared" si="136"/>
        <v>0</v>
      </c>
      <c r="Q137" s="23">
        <f t="shared" ref="Q137:AB137" si="137">Q51+Q52+Q53+Q55+Q56+Q57+Q58+Q59+Q60+Q108+Q109+Q54</f>
        <v>1721161.9180000001</v>
      </c>
      <c r="R137" s="23">
        <f t="shared" si="137"/>
        <v>0</v>
      </c>
      <c r="S137" s="23">
        <f t="shared" si="137"/>
        <v>223482.23553000001</v>
      </c>
      <c r="T137" s="23">
        <f t="shared" si="137"/>
        <v>0</v>
      </c>
      <c r="U137" s="23">
        <f t="shared" si="137"/>
        <v>471386.75290000002</v>
      </c>
      <c r="V137" s="23">
        <f t="shared" si="137"/>
        <v>0</v>
      </c>
      <c r="W137" s="23">
        <f t="shared" si="137"/>
        <v>799385.95296999987</v>
      </c>
      <c r="X137" s="23">
        <f t="shared" si="137"/>
        <v>0</v>
      </c>
      <c r="Y137" s="23">
        <f t="shared" si="137"/>
        <v>226906.97659999999</v>
      </c>
      <c r="Z137" s="23">
        <f t="shared" si="137"/>
        <v>0</v>
      </c>
      <c r="AA137" s="23">
        <f t="shared" si="137"/>
        <v>1305373.8</v>
      </c>
      <c r="AB137" s="23">
        <f t="shared" si="137"/>
        <v>1283064.1000000001</v>
      </c>
      <c r="AC137" s="23">
        <f>AC51+AC52+AC53+AC55+AC56+AC57+AC58+AC59+AC60+AC108+AC109</f>
        <v>1379972.7</v>
      </c>
      <c r="AD137" s="30"/>
      <c r="AE137" s="94"/>
    </row>
    <row r="138" spans="1:31" ht="13.2" customHeight="1" x14ac:dyDescent="0.25">
      <c r="A138" s="101"/>
      <c r="B138" s="95" t="s">
        <v>14</v>
      </c>
      <c r="C138" s="19"/>
      <c r="D138" s="20"/>
      <c r="E138" s="20"/>
      <c r="F138" s="19"/>
      <c r="G138" s="23">
        <f t="shared" ref="G138:P138" si="138">G61+G63+G110</f>
        <v>507611.60000000003</v>
      </c>
      <c r="H138" s="23">
        <f t="shared" si="138"/>
        <v>0</v>
      </c>
      <c r="I138" s="23">
        <f t="shared" si="138"/>
        <v>0</v>
      </c>
      <c r="J138" s="23">
        <f t="shared" si="138"/>
        <v>0</v>
      </c>
      <c r="K138" s="23">
        <f t="shared" si="138"/>
        <v>150166.1</v>
      </c>
      <c r="L138" s="23">
        <f t="shared" si="138"/>
        <v>0</v>
      </c>
      <c r="M138" s="23">
        <f t="shared" si="138"/>
        <v>80000</v>
      </c>
      <c r="N138" s="23">
        <f t="shared" si="138"/>
        <v>0</v>
      </c>
      <c r="O138" s="23">
        <f t="shared" si="138"/>
        <v>277445.5</v>
      </c>
      <c r="P138" s="23">
        <f t="shared" si="138"/>
        <v>0</v>
      </c>
      <c r="Q138" s="23">
        <f t="shared" ref="Q138:AC138" si="139">Q61+Q63+Q110+Q62</f>
        <v>870392.4</v>
      </c>
      <c r="R138" s="23">
        <f t="shared" si="139"/>
        <v>0</v>
      </c>
      <c r="S138" s="23">
        <f t="shared" si="139"/>
        <v>26000</v>
      </c>
      <c r="T138" s="23">
        <f t="shared" si="139"/>
        <v>0</v>
      </c>
      <c r="U138" s="23">
        <f t="shared" si="139"/>
        <v>308965.39</v>
      </c>
      <c r="V138" s="23">
        <f t="shared" si="139"/>
        <v>0</v>
      </c>
      <c r="W138" s="23">
        <f t="shared" si="139"/>
        <v>291840.13</v>
      </c>
      <c r="X138" s="23">
        <f t="shared" si="139"/>
        <v>0</v>
      </c>
      <c r="Y138" s="23">
        <f t="shared" si="139"/>
        <v>243586.88</v>
      </c>
      <c r="Z138" s="23">
        <f t="shared" si="139"/>
        <v>0</v>
      </c>
      <c r="AA138" s="23">
        <f t="shared" si="139"/>
        <v>0</v>
      </c>
      <c r="AB138" s="23">
        <f t="shared" si="139"/>
        <v>0</v>
      </c>
      <c r="AC138" s="23">
        <f t="shared" si="139"/>
        <v>0</v>
      </c>
      <c r="AD138" s="30"/>
      <c r="AE138" s="94"/>
    </row>
    <row r="139" spans="1:31" ht="13.2" customHeight="1" x14ac:dyDescent="0.25">
      <c r="A139" s="101"/>
      <c r="B139" s="95" t="s">
        <v>15</v>
      </c>
      <c r="C139" s="19"/>
      <c r="D139" s="20"/>
      <c r="E139" s="20"/>
      <c r="F139" s="19"/>
      <c r="G139" s="23">
        <f t="shared" ref="G139:P139" si="140">G64+G111</f>
        <v>8997.6</v>
      </c>
      <c r="H139" s="23">
        <f t="shared" si="140"/>
        <v>0</v>
      </c>
      <c r="I139" s="23">
        <f t="shared" si="140"/>
        <v>0</v>
      </c>
      <c r="J139" s="23">
        <f t="shared" si="140"/>
        <v>0</v>
      </c>
      <c r="K139" s="23">
        <f t="shared" si="140"/>
        <v>0</v>
      </c>
      <c r="L139" s="23">
        <f t="shared" si="140"/>
        <v>0</v>
      </c>
      <c r="M139" s="23">
        <f t="shared" si="140"/>
        <v>0</v>
      </c>
      <c r="N139" s="23">
        <f t="shared" si="140"/>
        <v>0</v>
      </c>
      <c r="O139" s="23">
        <f t="shared" si="140"/>
        <v>8997.6</v>
      </c>
      <c r="P139" s="23">
        <f t="shared" si="140"/>
        <v>0</v>
      </c>
      <c r="Q139" s="23">
        <f t="shared" ref="Q139:AB139" si="141">Q64+Q111+Q65</f>
        <v>155991.40000000002</v>
      </c>
      <c r="R139" s="23">
        <f t="shared" si="141"/>
        <v>0</v>
      </c>
      <c r="S139" s="23">
        <f t="shared" si="141"/>
        <v>0</v>
      </c>
      <c r="T139" s="23">
        <f t="shared" si="141"/>
        <v>0</v>
      </c>
      <c r="U139" s="23">
        <f t="shared" si="141"/>
        <v>27080.6</v>
      </c>
      <c r="V139" s="23">
        <f t="shared" si="141"/>
        <v>0</v>
      </c>
      <c r="W139" s="23">
        <f t="shared" si="141"/>
        <v>32679.800000000003</v>
      </c>
      <c r="X139" s="23">
        <f t="shared" si="141"/>
        <v>0</v>
      </c>
      <c r="Y139" s="23">
        <f t="shared" si="141"/>
        <v>96231</v>
      </c>
      <c r="Z139" s="23">
        <f t="shared" si="141"/>
        <v>0</v>
      </c>
      <c r="AA139" s="23">
        <f t="shared" si="141"/>
        <v>9000</v>
      </c>
      <c r="AB139" s="23">
        <f t="shared" si="141"/>
        <v>9000</v>
      </c>
      <c r="AC139" s="23">
        <f>AC64+AC111</f>
        <v>9000</v>
      </c>
      <c r="AD139" s="30"/>
      <c r="AE139" s="94"/>
    </row>
    <row r="140" spans="1:31" ht="13.2" customHeight="1" x14ac:dyDescent="0.25">
      <c r="A140" s="101"/>
      <c r="B140" s="95" t="s">
        <v>10</v>
      </c>
      <c r="C140" s="19"/>
      <c r="D140" s="20"/>
      <c r="E140" s="20"/>
      <c r="F140" s="19"/>
      <c r="G140" s="23">
        <f t="shared" ref="G140:AC140" si="142">G66+G112</f>
        <v>0</v>
      </c>
      <c r="H140" s="23">
        <f t="shared" si="142"/>
        <v>0</v>
      </c>
      <c r="I140" s="23">
        <f t="shared" si="142"/>
        <v>0</v>
      </c>
      <c r="J140" s="23">
        <f t="shared" si="142"/>
        <v>0</v>
      </c>
      <c r="K140" s="23">
        <f t="shared" si="142"/>
        <v>0</v>
      </c>
      <c r="L140" s="23">
        <f t="shared" si="142"/>
        <v>0</v>
      </c>
      <c r="M140" s="23">
        <f t="shared" si="142"/>
        <v>0</v>
      </c>
      <c r="N140" s="23">
        <f t="shared" si="142"/>
        <v>0</v>
      </c>
      <c r="O140" s="23">
        <f t="shared" si="142"/>
        <v>0</v>
      </c>
      <c r="P140" s="23">
        <f t="shared" si="142"/>
        <v>0</v>
      </c>
      <c r="Q140" s="23">
        <f t="shared" si="142"/>
        <v>0</v>
      </c>
      <c r="R140" s="23">
        <f t="shared" si="142"/>
        <v>0</v>
      </c>
      <c r="S140" s="23">
        <f t="shared" si="142"/>
        <v>0</v>
      </c>
      <c r="T140" s="23">
        <f t="shared" si="142"/>
        <v>0</v>
      </c>
      <c r="U140" s="23">
        <f t="shared" si="142"/>
        <v>0</v>
      </c>
      <c r="V140" s="23">
        <f t="shared" si="142"/>
        <v>0</v>
      </c>
      <c r="W140" s="23">
        <f t="shared" si="142"/>
        <v>0</v>
      </c>
      <c r="X140" s="23">
        <f t="shared" si="142"/>
        <v>0</v>
      </c>
      <c r="Y140" s="23">
        <f t="shared" si="142"/>
        <v>0</v>
      </c>
      <c r="Z140" s="23">
        <f t="shared" si="142"/>
        <v>0</v>
      </c>
      <c r="AA140" s="23">
        <f t="shared" si="142"/>
        <v>0</v>
      </c>
      <c r="AB140" s="23">
        <f t="shared" si="142"/>
        <v>0</v>
      </c>
      <c r="AC140" s="23">
        <f t="shared" si="142"/>
        <v>0</v>
      </c>
      <c r="AD140" s="30"/>
      <c r="AE140" s="94"/>
    </row>
    <row r="141" spans="1:31" ht="24.6" hidden="1" customHeight="1" x14ac:dyDescent="0.25">
      <c r="A141" s="102" t="s">
        <v>224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4"/>
    </row>
    <row r="142" spans="1:31" ht="39.75" hidden="1" customHeight="1" x14ac:dyDescent="0.25">
      <c r="A142" s="99" t="s">
        <v>225</v>
      </c>
      <c r="B142" s="95" t="s">
        <v>103</v>
      </c>
      <c r="C142" s="19"/>
      <c r="D142" s="20"/>
      <c r="E142" s="20"/>
      <c r="F142" s="19"/>
      <c r="G142" s="23">
        <f>G152+G162</f>
        <v>769</v>
      </c>
      <c r="H142" s="23">
        <f t="shared" ref="H142:P142" si="143">H152+H162</f>
        <v>0</v>
      </c>
      <c r="I142" s="23">
        <f t="shared" si="143"/>
        <v>0</v>
      </c>
      <c r="J142" s="23">
        <f t="shared" si="143"/>
        <v>0</v>
      </c>
      <c r="K142" s="23">
        <f t="shared" si="143"/>
        <v>145</v>
      </c>
      <c r="L142" s="23">
        <f t="shared" si="143"/>
        <v>0</v>
      </c>
      <c r="M142" s="23">
        <f t="shared" si="143"/>
        <v>0</v>
      </c>
      <c r="N142" s="23">
        <f t="shared" si="143"/>
        <v>0</v>
      </c>
      <c r="O142" s="23">
        <f t="shared" si="143"/>
        <v>624</v>
      </c>
      <c r="P142" s="23">
        <f t="shared" si="143"/>
        <v>0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100" t="s">
        <v>313</v>
      </c>
      <c r="AE142" s="100" t="s">
        <v>542</v>
      </c>
    </row>
    <row r="143" spans="1:31" ht="31.95" hidden="1" customHeight="1" x14ac:dyDescent="0.25">
      <c r="A143" s="99"/>
      <c r="B143" s="95" t="s">
        <v>127</v>
      </c>
      <c r="C143" s="19"/>
      <c r="D143" s="20"/>
      <c r="E143" s="20"/>
      <c r="F143" s="19"/>
      <c r="G143" s="23">
        <f>ROUND(G144/G142,1)</f>
        <v>56.8</v>
      </c>
      <c r="H143" s="23" t="e">
        <f t="shared" ref="H143:P143" si="144">ROUND(H144/H142,1)</f>
        <v>#DIV/0!</v>
      </c>
      <c r="I143" s="23" t="e">
        <f t="shared" si="144"/>
        <v>#DIV/0!</v>
      </c>
      <c r="J143" s="23" t="e">
        <f t="shared" si="144"/>
        <v>#DIV/0!</v>
      </c>
      <c r="K143" s="23">
        <f t="shared" si="144"/>
        <v>72.599999999999994</v>
      </c>
      <c r="L143" s="23" t="e">
        <f t="shared" si="144"/>
        <v>#DIV/0!</v>
      </c>
      <c r="M143" s="23" t="e">
        <f t="shared" si="144"/>
        <v>#DIV/0!</v>
      </c>
      <c r="N143" s="23" t="e">
        <f t="shared" si="144"/>
        <v>#DIV/0!</v>
      </c>
      <c r="O143" s="23">
        <f t="shared" si="144"/>
        <v>51.7</v>
      </c>
      <c r="P143" s="23" t="e">
        <f t="shared" si="144"/>
        <v>#DIV/0!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100"/>
      <c r="AE143" s="100"/>
    </row>
    <row r="144" spans="1:31" ht="30.75" hidden="1" customHeight="1" x14ac:dyDescent="0.25">
      <c r="A144" s="99"/>
      <c r="B144" s="95" t="s">
        <v>101</v>
      </c>
      <c r="C144" s="19"/>
      <c r="D144" s="20"/>
      <c r="E144" s="20"/>
      <c r="F144" s="19"/>
      <c r="G144" s="23">
        <f>SUM(G145:G151)</f>
        <v>43700.2</v>
      </c>
      <c r="H144" s="23">
        <f t="shared" ref="H144:AC144" si="145">SUM(H145:H151)</f>
        <v>0</v>
      </c>
      <c r="I144" s="23">
        <f t="shared" si="145"/>
        <v>0</v>
      </c>
      <c r="J144" s="23">
        <f t="shared" si="145"/>
        <v>0</v>
      </c>
      <c r="K144" s="23">
        <f t="shared" si="145"/>
        <v>10530.2</v>
      </c>
      <c r="L144" s="23">
        <f t="shared" si="145"/>
        <v>0</v>
      </c>
      <c r="M144" s="23">
        <f t="shared" si="145"/>
        <v>880.4</v>
      </c>
      <c r="N144" s="23">
        <f t="shared" si="145"/>
        <v>0</v>
      </c>
      <c r="O144" s="23">
        <f t="shared" si="145"/>
        <v>32289.599999999999</v>
      </c>
      <c r="P144" s="23">
        <f t="shared" si="145"/>
        <v>0</v>
      </c>
      <c r="Q144" s="23">
        <f t="shared" si="145"/>
        <v>0</v>
      </c>
      <c r="R144" s="23">
        <f t="shared" si="145"/>
        <v>0</v>
      </c>
      <c r="S144" s="23">
        <f t="shared" si="145"/>
        <v>0</v>
      </c>
      <c r="T144" s="23">
        <f t="shared" si="145"/>
        <v>0</v>
      </c>
      <c r="U144" s="23">
        <f t="shared" si="145"/>
        <v>0</v>
      </c>
      <c r="V144" s="23">
        <f t="shared" si="145"/>
        <v>0</v>
      </c>
      <c r="W144" s="23">
        <f t="shared" si="145"/>
        <v>0</v>
      </c>
      <c r="X144" s="23">
        <f t="shared" si="145"/>
        <v>0</v>
      </c>
      <c r="Y144" s="23">
        <f t="shared" si="145"/>
        <v>0</v>
      </c>
      <c r="Z144" s="23">
        <f t="shared" si="145"/>
        <v>0</v>
      </c>
      <c r="AA144" s="23">
        <f t="shared" si="145"/>
        <v>0</v>
      </c>
      <c r="AB144" s="23">
        <f t="shared" si="145"/>
        <v>0</v>
      </c>
      <c r="AC144" s="23">
        <f t="shared" si="145"/>
        <v>0</v>
      </c>
      <c r="AD144" s="100"/>
      <c r="AE144" s="100"/>
    </row>
    <row r="145" spans="1:31" ht="18" hidden="1" customHeight="1" x14ac:dyDescent="0.25">
      <c r="A145" s="99"/>
      <c r="B145" s="105" t="s">
        <v>13</v>
      </c>
      <c r="C145" s="38" t="str">
        <f>C155</f>
        <v>136</v>
      </c>
      <c r="D145" s="38" t="str">
        <f t="shared" ref="D145:F147" si="146">D155</f>
        <v>0709</v>
      </c>
      <c r="E145" s="38" t="str">
        <f t="shared" si="146"/>
        <v>0710003470</v>
      </c>
      <c r="F145" s="38" t="str">
        <f t="shared" si="146"/>
        <v>244</v>
      </c>
      <c r="G145" s="23">
        <f t="shared" ref="G145:G151" si="147">G155+G165</f>
        <v>30.2</v>
      </c>
      <c r="H145" s="23">
        <f t="shared" ref="H145:AC145" si="148">H155+H165</f>
        <v>0</v>
      </c>
      <c r="I145" s="23">
        <f t="shared" si="148"/>
        <v>0</v>
      </c>
      <c r="J145" s="23">
        <f t="shared" si="148"/>
        <v>0</v>
      </c>
      <c r="K145" s="23">
        <f t="shared" si="148"/>
        <v>30.2</v>
      </c>
      <c r="L145" s="23">
        <f t="shared" si="148"/>
        <v>0</v>
      </c>
      <c r="M145" s="23">
        <f t="shared" si="148"/>
        <v>0</v>
      </c>
      <c r="N145" s="23">
        <f t="shared" si="148"/>
        <v>0</v>
      </c>
      <c r="O145" s="23">
        <f t="shared" si="148"/>
        <v>0</v>
      </c>
      <c r="P145" s="23">
        <f t="shared" si="148"/>
        <v>0</v>
      </c>
      <c r="Q145" s="23">
        <f t="shared" si="148"/>
        <v>0</v>
      </c>
      <c r="R145" s="23">
        <f t="shared" si="148"/>
        <v>0</v>
      </c>
      <c r="S145" s="23">
        <f t="shared" si="148"/>
        <v>0</v>
      </c>
      <c r="T145" s="23">
        <f t="shared" si="148"/>
        <v>0</v>
      </c>
      <c r="U145" s="23">
        <f t="shared" si="148"/>
        <v>0</v>
      </c>
      <c r="V145" s="23">
        <f t="shared" si="148"/>
        <v>0</v>
      </c>
      <c r="W145" s="23">
        <f t="shared" si="148"/>
        <v>0</v>
      </c>
      <c r="X145" s="23">
        <f t="shared" si="148"/>
        <v>0</v>
      </c>
      <c r="Y145" s="23">
        <f t="shared" si="148"/>
        <v>0</v>
      </c>
      <c r="Z145" s="23">
        <f t="shared" si="148"/>
        <v>0</v>
      </c>
      <c r="AA145" s="23">
        <f t="shared" si="148"/>
        <v>0</v>
      </c>
      <c r="AB145" s="23">
        <f t="shared" si="148"/>
        <v>0</v>
      </c>
      <c r="AC145" s="23">
        <f t="shared" si="148"/>
        <v>0</v>
      </c>
      <c r="AD145" s="100"/>
      <c r="AE145" s="100"/>
    </row>
    <row r="146" spans="1:31" ht="34.5" hidden="1" customHeight="1" x14ac:dyDescent="0.25">
      <c r="A146" s="99"/>
      <c r="B146" s="110"/>
      <c r="C146" s="38" t="str">
        <f>C156</f>
        <v>136</v>
      </c>
      <c r="D146" s="38" t="str">
        <f t="shared" si="146"/>
        <v>0709</v>
      </c>
      <c r="E146" s="38" t="str">
        <f t="shared" si="146"/>
        <v>0710003470</v>
      </c>
      <c r="F146" s="38" t="str">
        <f t="shared" si="146"/>
        <v>612</v>
      </c>
      <c r="G146" s="23">
        <f t="shared" si="147"/>
        <v>0</v>
      </c>
      <c r="H146" s="23">
        <f t="shared" ref="H146:AC146" si="149">H156+H166</f>
        <v>0</v>
      </c>
      <c r="I146" s="23">
        <f t="shared" si="149"/>
        <v>0</v>
      </c>
      <c r="J146" s="23">
        <f t="shared" si="149"/>
        <v>0</v>
      </c>
      <c r="K146" s="23">
        <f t="shared" si="149"/>
        <v>0</v>
      </c>
      <c r="L146" s="23">
        <f t="shared" si="149"/>
        <v>0</v>
      </c>
      <c r="M146" s="23">
        <f t="shared" si="149"/>
        <v>0</v>
      </c>
      <c r="N146" s="23">
        <f t="shared" si="149"/>
        <v>0</v>
      </c>
      <c r="O146" s="23">
        <f t="shared" si="149"/>
        <v>0</v>
      </c>
      <c r="P146" s="23">
        <f t="shared" si="149"/>
        <v>0</v>
      </c>
      <c r="Q146" s="23">
        <f>Q156+Q166</f>
        <v>0</v>
      </c>
      <c r="R146" s="23">
        <f t="shared" si="149"/>
        <v>0</v>
      </c>
      <c r="S146" s="23">
        <f t="shared" si="149"/>
        <v>0</v>
      </c>
      <c r="T146" s="23">
        <f t="shared" si="149"/>
        <v>0</v>
      </c>
      <c r="U146" s="23">
        <f t="shared" si="149"/>
        <v>0</v>
      </c>
      <c r="V146" s="23">
        <f t="shared" si="149"/>
        <v>0</v>
      </c>
      <c r="W146" s="23">
        <f t="shared" si="149"/>
        <v>0</v>
      </c>
      <c r="X146" s="23">
        <f t="shared" si="149"/>
        <v>0</v>
      </c>
      <c r="Y146" s="23">
        <f t="shared" si="149"/>
        <v>0</v>
      </c>
      <c r="Z146" s="23">
        <f t="shared" si="149"/>
        <v>0</v>
      </c>
      <c r="AA146" s="23">
        <f t="shared" si="149"/>
        <v>0</v>
      </c>
      <c r="AB146" s="23">
        <f t="shared" si="149"/>
        <v>0</v>
      </c>
      <c r="AC146" s="23">
        <f t="shared" si="149"/>
        <v>0</v>
      </c>
      <c r="AD146" s="100"/>
      <c r="AE146" s="100"/>
    </row>
    <row r="147" spans="1:31" ht="18" hidden="1" customHeight="1" x14ac:dyDescent="0.25">
      <c r="A147" s="99"/>
      <c r="B147" s="110"/>
      <c r="C147" s="38" t="str">
        <f>C157</f>
        <v>136</v>
      </c>
      <c r="D147" s="38" t="str">
        <f t="shared" si="146"/>
        <v>0709</v>
      </c>
      <c r="E147" s="38" t="str">
        <f t="shared" si="146"/>
        <v>0710003470</v>
      </c>
      <c r="F147" s="38" t="str">
        <f t="shared" si="146"/>
        <v>622</v>
      </c>
      <c r="G147" s="23">
        <f t="shared" si="147"/>
        <v>0</v>
      </c>
      <c r="H147" s="23">
        <f t="shared" ref="H147:AC147" si="150">H157+H167</f>
        <v>0</v>
      </c>
      <c r="I147" s="23">
        <f t="shared" si="150"/>
        <v>0</v>
      </c>
      <c r="J147" s="23">
        <f t="shared" si="150"/>
        <v>0</v>
      </c>
      <c r="K147" s="23">
        <f t="shared" si="150"/>
        <v>0</v>
      </c>
      <c r="L147" s="23">
        <f t="shared" si="150"/>
        <v>0</v>
      </c>
      <c r="M147" s="23">
        <f t="shared" si="150"/>
        <v>0</v>
      </c>
      <c r="N147" s="23">
        <f t="shared" si="150"/>
        <v>0</v>
      </c>
      <c r="O147" s="23">
        <f t="shared" si="150"/>
        <v>0</v>
      </c>
      <c r="P147" s="23">
        <f t="shared" si="150"/>
        <v>0</v>
      </c>
      <c r="Q147" s="23">
        <f>Q157+Q167</f>
        <v>0</v>
      </c>
      <c r="R147" s="23">
        <f t="shared" si="150"/>
        <v>0</v>
      </c>
      <c r="S147" s="23">
        <f t="shared" si="150"/>
        <v>0</v>
      </c>
      <c r="T147" s="23">
        <f t="shared" si="150"/>
        <v>0</v>
      </c>
      <c r="U147" s="23">
        <f t="shared" si="150"/>
        <v>0</v>
      </c>
      <c r="V147" s="23">
        <f t="shared" si="150"/>
        <v>0</v>
      </c>
      <c r="W147" s="23">
        <f t="shared" si="150"/>
        <v>0</v>
      </c>
      <c r="X147" s="23">
        <f t="shared" si="150"/>
        <v>0</v>
      </c>
      <c r="Y147" s="23">
        <f t="shared" si="150"/>
        <v>0</v>
      </c>
      <c r="Z147" s="23">
        <f t="shared" si="150"/>
        <v>0</v>
      </c>
      <c r="AA147" s="23">
        <f t="shared" si="150"/>
        <v>0</v>
      </c>
      <c r="AB147" s="23">
        <f t="shared" si="150"/>
        <v>0</v>
      </c>
      <c r="AC147" s="23">
        <f t="shared" si="150"/>
        <v>0</v>
      </c>
      <c r="AD147" s="100"/>
      <c r="AE147" s="100"/>
    </row>
    <row r="148" spans="1:31" ht="27" hidden="1" customHeight="1" x14ac:dyDescent="0.25">
      <c r="A148" s="99"/>
      <c r="B148" s="106"/>
      <c r="C148" s="38" t="str">
        <f t="shared" ref="C148:E148" si="151">C158</f>
        <v>136</v>
      </c>
      <c r="D148" s="38" t="str">
        <f t="shared" si="151"/>
        <v>0709</v>
      </c>
      <c r="E148" s="38" t="str">
        <f t="shared" si="151"/>
        <v>0710070380</v>
      </c>
      <c r="F148" s="38" t="str">
        <f>F158</f>
        <v>521</v>
      </c>
      <c r="G148" s="23">
        <f t="shared" si="147"/>
        <v>41520</v>
      </c>
      <c r="H148" s="23">
        <f t="shared" ref="H148:AC148" si="152">H158+H168</f>
        <v>0</v>
      </c>
      <c r="I148" s="23">
        <f t="shared" si="152"/>
        <v>0</v>
      </c>
      <c r="J148" s="23">
        <f t="shared" si="152"/>
        <v>0</v>
      </c>
      <c r="K148" s="23">
        <f t="shared" si="152"/>
        <v>10000</v>
      </c>
      <c r="L148" s="23">
        <f t="shared" si="152"/>
        <v>0</v>
      </c>
      <c r="M148" s="23">
        <f t="shared" si="152"/>
        <v>880.4</v>
      </c>
      <c r="N148" s="23">
        <f t="shared" si="152"/>
        <v>0</v>
      </c>
      <c r="O148" s="23">
        <f t="shared" si="152"/>
        <v>30639.599999999999</v>
      </c>
      <c r="P148" s="23">
        <f t="shared" si="152"/>
        <v>0</v>
      </c>
      <c r="Q148" s="23">
        <f t="shared" si="152"/>
        <v>0</v>
      </c>
      <c r="R148" s="23">
        <f t="shared" si="152"/>
        <v>0</v>
      </c>
      <c r="S148" s="23">
        <f t="shared" si="152"/>
        <v>0</v>
      </c>
      <c r="T148" s="23">
        <f t="shared" si="152"/>
        <v>0</v>
      </c>
      <c r="U148" s="23">
        <f t="shared" si="152"/>
        <v>0</v>
      </c>
      <c r="V148" s="23">
        <f t="shared" si="152"/>
        <v>0</v>
      </c>
      <c r="W148" s="23">
        <f t="shared" si="152"/>
        <v>0</v>
      </c>
      <c r="X148" s="23">
        <f t="shared" si="152"/>
        <v>0</v>
      </c>
      <c r="Y148" s="23">
        <f t="shared" si="152"/>
        <v>0</v>
      </c>
      <c r="Z148" s="23">
        <f t="shared" si="152"/>
        <v>0</v>
      </c>
      <c r="AA148" s="23">
        <f t="shared" si="152"/>
        <v>0</v>
      </c>
      <c r="AB148" s="23">
        <f t="shared" si="152"/>
        <v>0</v>
      </c>
      <c r="AC148" s="23">
        <f t="shared" si="152"/>
        <v>0</v>
      </c>
      <c r="AD148" s="100"/>
      <c r="AE148" s="100"/>
    </row>
    <row r="149" spans="1:31" ht="30" hidden="1" customHeight="1" x14ac:dyDescent="0.25">
      <c r="A149" s="99"/>
      <c r="B149" s="95" t="s">
        <v>14</v>
      </c>
      <c r="C149" s="37"/>
      <c r="D149" s="37"/>
      <c r="E149" s="37"/>
      <c r="F149" s="37"/>
      <c r="G149" s="23">
        <f t="shared" si="147"/>
        <v>0</v>
      </c>
      <c r="H149" s="23">
        <f t="shared" ref="H149:AC149" si="153">H159+H169</f>
        <v>0</v>
      </c>
      <c r="I149" s="23">
        <f t="shared" si="153"/>
        <v>0</v>
      </c>
      <c r="J149" s="23">
        <f t="shared" si="153"/>
        <v>0</v>
      </c>
      <c r="K149" s="23">
        <f t="shared" si="153"/>
        <v>0</v>
      </c>
      <c r="L149" s="23">
        <f t="shared" si="153"/>
        <v>0</v>
      </c>
      <c r="M149" s="23">
        <f t="shared" si="153"/>
        <v>0</v>
      </c>
      <c r="N149" s="23">
        <f t="shared" si="153"/>
        <v>0</v>
      </c>
      <c r="O149" s="23">
        <f t="shared" si="153"/>
        <v>0</v>
      </c>
      <c r="P149" s="23">
        <f t="shared" si="153"/>
        <v>0</v>
      </c>
      <c r="Q149" s="23">
        <f t="shared" si="153"/>
        <v>0</v>
      </c>
      <c r="R149" s="23">
        <f t="shared" si="153"/>
        <v>0</v>
      </c>
      <c r="S149" s="23">
        <f t="shared" si="153"/>
        <v>0</v>
      </c>
      <c r="T149" s="23">
        <f t="shared" si="153"/>
        <v>0</v>
      </c>
      <c r="U149" s="23">
        <f t="shared" si="153"/>
        <v>0</v>
      </c>
      <c r="V149" s="23">
        <f t="shared" si="153"/>
        <v>0</v>
      </c>
      <c r="W149" s="23">
        <f t="shared" si="153"/>
        <v>0</v>
      </c>
      <c r="X149" s="23">
        <f t="shared" si="153"/>
        <v>0</v>
      </c>
      <c r="Y149" s="23">
        <f t="shared" si="153"/>
        <v>0</v>
      </c>
      <c r="Z149" s="23">
        <f t="shared" si="153"/>
        <v>0</v>
      </c>
      <c r="AA149" s="23">
        <f t="shared" si="153"/>
        <v>0</v>
      </c>
      <c r="AB149" s="23">
        <f t="shared" si="153"/>
        <v>0</v>
      </c>
      <c r="AC149" s="23">
        <f t="shared" si="153"/>
        <v>0</v>
      </c>
      <c r="AD149" s="100"/>
      <c r="AE149" s="100"/>
    </row>
    <row r="150" spans="1:31" ht="27" hidden="1" customHeight="1" x14ac:dyDescent="0.25">
      <c r="A150" s="99"/>
      <c r="B150" s="95" t="s">
        <v>15</v>
      </c>
      <c r="C150" s="37">
        <v>136</v>
      </c>
      <c r="D150" s="37"/>
      <c r="E150" s="37"/>
      <c r="F150" s="37"/>
      <c r="G150" s="23">
        <f t="shared" si="147"/>
        <v>2150</v>
      </c>
      <c r="H150" s="23">
        <f t="shared" ref="H150:AC150" si="154">H160+H170</f>
        <v>0</v>
      </c>
      <c r="I150" s="23">
        <f t="shared" si="154"/>
        <v>0</v>
      </c>
      <c r="J150" s="23">
        <f t="shared" si="154"/>
        <v>0</v>
      </c>
      <c r="K150" s="23">
        <f t="shared" si="154"/>
        <v>500</v>
      </c>
      <c r="L150" s="23">
        <f t="shared" si="154"/>
        <v>0</v>
      </c>
      <c r="M150" s="23">
        <f t="shared" si="154"/>
        <v>0</v>
      </c>
      <c r="N150" s="23">
        <f t="shared" si="154"/>
        <v>0</v>
      </c>
      <c r="O150" s="23">
        <f t="shared" si="154"/>
        <v>1650</v>
      </c>
      <c r="P150" s="23">
        <f t="shared" si="154"/>
        <v>0</v>
      </c>
      <c r="Q150" s="23">
        <f t="shared" si="154"/>
        <v>0</v>
      </c>
      <c r="R150" s="23">
        <f t="shared" si="154"/>
        <v>0</v>
      </c>
      <c r="S150" s="23">
        <f t="shared" si="154"/>
        <v>0</v>
      </c>
      <c r="T150" s="23">
        <f t="shared" si="154"/>
        <v>0</v>
      </c>
      <c r="U150" s="23">
        <f t="shared" si="154"/>
        <v>0</v>
      </c>
      <c r="V150" s="23">
        <f t="shared" si="154"/>
        <v>0</v>
      </c>
      <c r="W150" s="23">
        <f t="shared" si="154"/>
        <v>0</v>
      </c>
      <c r="X150" s="23">
        <f t="shared" si="154"/>
        <v>0</v>
      </c>
      <c r="Y150" s="23">
        <f t="shared" si="154"/>
        <v>0</v>
      </c>
      <c r="Z150" s="23">
        <f t="shared" si="154"/>
        <v>0</v>
      </c>
      <c r="AA150" s="23">
        <f t="shared" si="154"/>
        <v>0</v>
      </c>
      <c r="AB150" s="23">
        <f t="shared" si="154"/>
        <v>0</v>
      </c>
      <c r="AC150" s="23">
        <f t="shared" si="154"/>
        <v>0</v>
      </c>
      <c r="AD150" s="100"/>
      <c r="AE150" s="100"/>
    </row>
    <row r="151" spans="1:31" ht="34.5" hidden="1" customHeight="1" x14ac:dyDescent="0.25">
      <c r="A151" s="99"/>
      <c r="B151" s="95" t="s">
        <v>12</v>
      </c>
      <c r="C151" s="37"/>
      <c r="D151" s="37"/>
      <c r="E151" s="37"/>
      <c r="F151" s="37"/>
      <c r="G151" s="23">
        <f t="shared" si="147"/>
        <v>0</v>
      </c>
      <c r="H151" s="23">
        <f t="shared" ref="H151:AC151" si="155">H161+H171</f>
        <v>0</v>
      </c>
      <c r="I151" s="23">
        <f t="shared" si="155"/>
        <v>0</v>
      </c>
      <c r="J151" s="23">
        <f t="shared" si="155"/>
        <v>0</v>
      </c>
      <c r="K151" s="23">
        <f t="shared" si="155"/>
        <v>0</v>
      </c>
      <c r="L151" s="23">
        <f t="shared" si="155"/>
        <v>0</v>
      </c>
      <c r="M151" s="23">
        <f t="shared" si="155"/>
        <v>0</v>
      </c>
      <c r="N151" s="23">
        <f t="shared" si="155"/>
        <v>0</v>
      </c>
      <c r="O151" s="23">
        <f t="shared" si="155"/>
        <v>0</v>
      </c>
      <c r="P151" s="23">
        <f t="shared" si="155"/>
        <v>0</v>
      </c>
      <c r="Q151" s="23">
        <f t="shared" si="155"/>
        <v>0</v>
      </c>
      <c r="R151" s="23">
        <f t="shared" si="155"/>
        <v>0</v>
      </c>
      <c r="S151" s="23">
        <f t="shared" si="155"/>
        <v>0</v>
      </c>
      <c r="T151" s="23">
        <f t="shared" si="155"/>
        <v>0</v>
      </c>
      <c r="U151" s="23">
        <f t="shared" si="155"/>
        <v>0</v>
      </c>
      <c r="V151" s="23">
        <f t="shared" si="155"/>
        <v>0</v>
      </c>
      <c r="W151" s="23">
        <f t="shared" si="155"/>
        <v>0</v>
      </c>
      <c r="X151" s="23">
        <f t="shared" si="155"/>
        <v>0</v>
      </c>
      <c r="Y151" s="23">
        <f t="shared" si="155"/>
        <v>0</v>
      </c>
      <c r="Z151" s="23">
        <f t="shared" si="155"/>
        <v>0</v>
      </c>
      <c r="AA151" s="23">
        <f t="shared" si="155"/>
        <v>0</v>
      </c>
      <c r="AB151" s="23">
        <f t="shared" si="155"/>
        <v>0</v>
      </c>
      <c r="AC151" s="23">
        <f t="shared" si="155"/>
        <v>0</v>
      </c>
      <c r="AD151" s="100"/>
      <c r="AE151" s="100"/>
    </row>
    <row r="152" spans="1:31" ht="26.4" hidden="1" customHeight="1" x14ac:dyDescent="0.25">
      <c r="A152" s="99" t="s">
        <v>402</v>
      </c>
      <c r="B152" s="95" t="s">
        <v>104</v>
      </c>
      <c r="C152" s="19"/>
      <c r="D152" s="20"/>
      <c r="E152" s="20"/>
      <c r="F152" s="19"/>
      <c r="G152" s="23">
        <f>I152+K152+M152+O152</f>
        <v>560</v>
      </c>
      <c r="H152" s="23">
        <f>J152+L152+N152+P152</f>
        <v>0</v>
      </c>
      <c r="I152" s="29"/>
      <c r="J152" s="29"/>
      <c r="K152" s="29">
        <v>73</v>
      </c>
      <c r="L152" s="29"/>
      <c r="M152" s="29"/>
      <c r="N152" s="29"/>
      <c r="O152" s="29">
        <v>487</v>
      </c>
      <c r="P152" s="28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100" t="s">
        <v>433</v>
      </c>
      <c r="AE152" s="107" t="s">
        <v>427</v>
      </c>
    </row>
    <row r="153" spans="1:31" ht="26.4" hidden="1" customHeight="1" x14ac:dyDescent="0.25">
      <c r="A153" s="99"/>
      <c r="B153" s="95" t="s">
        <v>126</v>
      </c>
      <c r="C153" s="19"/>
      <c r="D153" s="20"/>
      <c r="E153" s="20"/>
      <c r="F153" s="19"/>
      <c r="G153" s="23">
        <f>ROUND(G154/G152,1)</f>
        <v>40.1</v>
      </c>
      <c r="H153" s="23" t="e">
        <f t="shared" ref="H153:AC153" si="156">ROUND(H154/H152,1)</f>
        <v>#DIV/0!</v>
      </c>
      <c r="I153" s="23" t="e">
        <f t="shared" si="156"/>
        <v>#DIV/0!</v>
      </c>
      <c r="J153" s="23" t="e">
        <f t="shared" si="156"/>
        <v>#DIV/0!</v>
      </c>
      <c r="K153" s="23">
        <f t="shared" si="156"/>
        <v>40.299999999999997</v>
      </c>
      <c r="L153" s="23" t="e">
        <f t="shared" si="156"/>
        <v>#DIV/0!</v>
      </c>
      <c r="M153" s="23" t="e">
        <f t="shared" si="156"/>
        <v>#DIV/0!</v>
      </c>
      <c r="N153" s="23" t="e">
        <f t="shared" si="156"/>
        <v>#DIV/0!</v>
      </c>
      <c r="O153" s="23">
        <f t="shared" si="156"/>
        <v>38.200000000000003</v>
      </c>
      <c r="P153" s="23" t="e">
        <f t="shared" si="156"/>
        <v>#DIV/0!</v>
      </c>
      <c r="Q153" s="27" t="e">
        <f t="shared" si="156"/>
        <v>#DIV/0!</v>
      </c>
      <c r="R153" s="27" t="e">
        <f t="shared" si="156"/>
        <v>#DIV/0!</v>
      </c>
      <c r="S153" s="27" t="e">
        <f t="shared" si="156"/>
        <v>#DIV/0!</v>
      </c>
      <c r="T153" s="27" t="e">
        <f t="shared" si="156"/>
        <v>#DIV/0!</v>
      </c>
      <c r="U153" s="27" t="e">
        <f t="shared" si="156"/>
        <v>#DIV/0!</v>
      </c>
      <c r="V153" s="27" t="e">
        <f t="shared" si="156"/>
        <v>#DIV/0!</v>
      </c>
      <c r="W153" s="27" t="e">
        <f t="shared" si="156"/>
        <v>#DIV/0!</v>
      </c>
      <c r="X153" s="27" t="e">
        <f t="shared" si="156"/>
        <v>#DIV/0!</v>
      </c>
      <c r="Y153" s="27" t="e">
        <f t="shared" si="156"/>
        <v>#DIV/0!</v>
      </c>
      <c r="Z153" s="27" t="e">
        <f t="shared" si="156"/>
        <v>#DIV/0!</v>
      </c>
      <c r="AA153" s="27" t="e">
        <f t="shared" si="156"/>
        <v>#DIV/0!</v>
      </c>
      <c r="AB153" s="27" t="e">
        <f t="shared" si="156"/>
        <v>#DIV/0!</v>
      </c>
      <c r="AC153" s="27" t="e">
        <f t="shared" si="156"/>
        <v>#DIV/0!</v>
      </c>
      <c r="AD153" s="100"/>
      <c r="AE153" s="108"/>
    </row>
    <row r="154" spans="1:31" ht="21.75" hidden="1" customHeight="1" x14ac:dyDescent="0.25">
      <c r="A154" s="99"/>
      <c r="B154" s="95" t="s">
        <v>101</v>
      </c>
      <c r="C154" s="19"/>
      <c r="D154" s="20"/>
      <c r="E154" s="20"/>
      <c r="F154" s="19"/>
      <c r="G154" s="23">
        <f>SUM(G155:G161)</f>
        <v>22428.3</v>
      </c>
      <c r="H154" s="23">
        <f t="shared" ref="H154:AC154" si="157">SUM(H155:H161)</f>
        <v>0</v>
      </c>
      <c r="I154" s="23">
        <f t="shared" si="157"/>
        <v>0</v>
      </c>
      <c r="J154" s="23">
        <f t="shared" si="157"/>
        <v>0</v>
      </c>
      <c r="K154" s="23">
        <f t="shared" si="157"/>
        <v>2942.1</v>
      </c>
      <c r="L154" s="23">
        <f t="shared" si="157"/>
        <v>0</v>
      </c>
      <c r="M154" s="23">
        <f t="shared" si="157"/>
        <v>880.4</v>
      </c>
      <c r="N154" s="23">
        <f t="shared" si="157"/>
        <v>0</v>
      </c>
      <c r="O154" s="23">
        <f t="shared" si="157"/>
        <v>18605.8</v>
      </c>
      <c r="P154" s="23">
        <f t="shared" si="157"/>
        <v>0</v>
      </c>
      <c r="Q154" s="23">
        <f t="shared" si="157"/>
        <v>0</v>
      </c>
      <c r="R154" s="23">
        <f t="shared" si="157"/>
        <v>0</v>
      </c>
      <c r="S154" s="23">
        <f t="shared" si="157"/>
        <v>0</v>
      </c>
      <c r="T154" s="23">
        <f t="shared" si="157"/>
        <v>0</v>
      </c>
      <c r="U154" s="23">
        <f t="shared" si="157"/>
        <v>0</v>
      </c>
      <c r="V154" s="23">
        <f t="shared" si="157"/>
        <v>0</v>
      </c>
      <c r="W154" s="23">
        <f t="shared" si="157"/>
        <v>0</v>
      </c>
      <c r="X154" s="23">
        <f t="shared" si="157"/>
        <v>0</v>
      </c>
      <c r="Y154" s="23">
        <f t="shared" si="157"/>
        <v>0</v>
      </c>
      <c r="Z154" s="23">
        <f t="shared" si="157"/>
        <v>0</v>
      </c>
      <c r="AA154" s="23">
        <f t="shared" si="157"/>
        <v>0</v>
      </c>
      <c r="AB154" s="23">
        <f t="shared" si="157"/>
        <v>0</v>
      </c>
      <c r="AC154" s="23">
        <f t="shared" si="157"/>
        <v>0</v>
      </c>
      <c r="AD154" s="100"/>
      <c r="AE154" s="108"/>
    </row>
    <row r="155" spans="1:31" ht="12.75" hidden="1" customHeight="1" x14ac:dyDescent="0.25">
      <c r="A155" s="99"/>
      <c r="B155" s="105" t="s">
        <v>13</v>
      </c>
      <c r="C155" s="18" t="s">
        <v>48</v>
      </c>
      <c r="D155" s="18" t="s">
        <v>42</v>
      </c>
      <c r="E155" s="18" t="s">
        <v>195</v>
      </c>
      <c r="F155" s="18" t="s">
        <v>56</v>
      </c>
      <c r="G155" s="23">
        <f>I155+K155+M155+O155</f>
        <v>8.3000000000000007</v>
      </c>
      <c r="H155" s="28">
        <f>J155+L155+N155+P155</f>
        <v>0</v>
      </c>
      <c r="I155" s="29"/>
      <c r="J155" s="29"/>
      <c r="K155" s="29">
        <v>8.3000000000000007</v>
      </c>
      <c r="L155" s="29"/>
      <c r="M155" s="29"/>
      <c r="N155" s="29"/>
      <c r="O155" s="29"/>
      <c r="P155" s="28"/>
      <c r="Q155" s="23">
        <f>S155+U155+W155+Y155</f>
        <v>0</v>
      </c>
      <c r="R155" s="28">
        <f>T155+V155+X155+Z155</f>
        <v>0</v>
      </c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100"/>
      <c r="AE155" s="108"/>
    </row>
    <row r="156" spans="1:31" ht="12.75" hidden="1" customHeight="1" x14ac:dyDescent="0.25">
      <c r="A156" s="99"/>
      <c r="B156" s="110"/>
      <c r="C156" s="18" t="s">
        <v>48</v>
      </c>
      <c r="D156" s="18" t="s">
        <v>42</v>
      </c>
      <c r="E156" s="18" t="s">
        <v>195</v>
      </c>
      <c r="F156" s="18" t="s">
        <v>55</v>
      </c>
      <c r="G156" s="23">
        <f t="shared" ref="G156:H161" si="158">I156+K156+M156+O156</f>
        <v>0</v>
      </c>
      <c r="H156" s="23">
        <f>J156+L156+N156+P156</f>
        <v>0</v>
      </c>
      <c r="I156" s="29"/>
      <c r="J156" s="29"/>
      <c r="K156" s="29"/>
      <c r="L156" s="29"/>
      <c r="M156" s="29"/>
      <c r="N156" s="29"/>
      <c r="O156" s="29"/>
      <c r="P156" s="28"/>
      <c r="Q156" s="23">
        <f t="shared" ref="Q156:Q161" si="159">S156+U156+W156+Y156</f>
        <v>0</v>
      </c>
      <c r="R156" s="23">
        <f>T156+V156+X156+Z156</f>
        <v>0</v>
      </c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100"/>
      <c r="AE156" s="108"/>
    </row>
    <row r="157" spans="1:31" ht="12.75" hidden="1" customHeight="1" x14ac:dyDescent="0.25">
      <c r="A157" s="99"/>
      <c r="B157" s="110"/>
      <c r="C157" s="18" t="s">
        <v>48</v>
      </c>
      <c r="D157" s="18" t="s">
        <v>42</v>
      </c>
      <c r="E157" s="18" t="s">
        <v>195</v>
      </c>
      <c r="F157" s="18" t="s">
        <v>54</v>
      </c>
      <c r="G157" s="23">
        <f t="shared" si="158"/>
        <v>0</v>
      </c>
      <c r="H157" s="23">
        <f t="shared" si="158"/>
        <v>0</v>
      </c>
      <c r="I157" s="29"/>
      <c r="J157" s="29"/>
      <c r="K157" s="29"/>
      <c r="L157" s="29"/>
      <c r="M157" s="29"/>
      <c r="N157" s="29"/>
      <c r="O157" s="29"/>
      <c r="P157" s="28"/>
      <c r="Q157" s="23">
        <f t="shared" si="159"/>
        <v>0</v>
      </c>
      <c r="R157" s="23">
        <f t="shared" ref="R157:R159" si="160">T157+V157+X157+Z157</f>
        <v>0</v>
      </c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100"/>
      <c r="AE157" s="108"/>
    </row>
    <row r="158" spans="1:31" ht="13.2" hidden="1" customHeight="1" x14ac:dyDescent="0.25">
      <c r="A158" s="99"/>
      <c r="B158" s="106"/>
      <c r="C158" s="18" t="s">
        <v>48</v>
      </c>
      <c r="D158" s="18" t="s">
        <v>42</v>
      </c>
      <c r="E158" s="18" t="s">
        <v>209</v>
      </c>
      <c r="F158" s="18" t="s">
        <v>57</v>
      </c>
      <c r="G158" s="23">
        <f t="shared" si="158"/>
        <v>21320</v>
      </c>
      <c r="H158" s="23">
        <f t="shared" si="158"/>
        <v>0</v>
      </c>
      <c r="I158" s="29"/>
      <c r="J158" s="29"/>
      <c r="K158" s="29">
        <v>2794.1</v>
      </c>
      <c r="L158" s="29"/>
      <c r="M158" s="29">
        <v>880.4</v>
      </c>
      <c r="N158" s="29"/>
      <c r="O158" s="29">
        <v>17645.5</v>
      </c>
      <c r="P158" s="28"/>
      <c r="Q158" s="23">
        <f t="shared" si="159"/>
        <v>0</v>
      </c>
      <c r="R158" s="23">
        <f t="shared" si="160"/>
        <v>0</v>
      </c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100"/>
      <c r="AE158" s="108"/>
    </row>
    <row r="159" spans="1:31" ht="24" hidden="1" customHeight="1" x14ac:dyDescent="0.25">
      <c r="A159" s="99"/>
      <c r="B159" s="95" t="s">
        <v>14</v>
      </c>
      <c r="C159" s="19"/>
      <c r="D159" s="20"/>
      <c r="E159" s="20"/>
      <c r="F159" s="19"/>
      <c r="G159" s="23">
        <f t="shared" si="158"/>
        <v>0</v>
      </c>
      <c r="H159" s="28">
        <f t="shared" si="158"/>
        <v>0</v>
      </c>
      <c r="I159" s="29"/>
      <c r="J159" s="29"/>
      <c r="K159" s="29"/>
      <c r="L159" s="29"/>
      <c r="M159" s="29"/>
      <c r="N159" s="29"/>
      <c r="O159" s="29"/>
      <c r="P159" s="28"/>
      <c r="Q159" s="23">
        <f t="shared" si="159"/>
        <v>0</v>
      </c>
      <c r="R159" s="28">
        <f t="shared" si="160"/>
        <v>0</v>
      </c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100"/>
      <c r="AE159" s="108"/>
    </row>
    <row r="160" spans="1:31" ht="21" hidden="1" customHeight="1" x14ac:dyDescent="0.25">
      <c r="A160" s="99"/>
      <c r="B160" s="95" t="s">
        <v>15</v>
      </c>
      <c r="C160" s="19"/>
      <c r="D160" s="20"/>
      <c r="E160" s="20"/>
      <c r="F160" s="19"/>
      <c r="G160" s="23">
        <f t="shared" si="158"/>
        <v>1100</v>
      </c>
      <c r="H160" s="28">
        <f>J160+L160+N160+P160</f>
        <v>0</v>
      </c>
      <c r="I160" s="29"/>
      <c r="J160" s="29"/>
      <c r="K160" s="29">
        <v>139.69999999999999</v>
      </c>
      <c r="L160" s="29"/>
      <c r="M160" s="29"/>
      <c r="N160" s="29"/>
      <c r="O160" s="29">
        <v>960.3</v>
      </c>
      <c r="P160" s="28"/>
      <c r="Q160" s="23">
        <f t="shared" si="159"/>
        <v>0</v>
      </c>
      <c r="R160" s="28">
        <f>T160+V160+X160+Z160</f>
        <v>0</v>
      </c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100"/>
      <c r="AE160" s="108"/>
    </row>
    <row r="161" spans="1:31" ht="27" hidden="1" customHeight="1" x14ac:dyDescent="0.25">
      <c r="A161" s="99"/>
      <c r="B161" s="95" t="s">
        <v>12</v>
      </c>
      <c r="C161" s="19"/>
      <c r="D161" s="20"/>
      <c r="E161" s="20"/>
      <c r="F161" s="19"/>
      <c r="G161" s="23">
        <f t="shared" si="158"/>
        <v>0</v>
      </c>
      <c r="H161" s="28">
        <f t="shared" si="158"/>
        <v>0</v>
      </c>
      <c r="I161" s="29"/>
      <c r="J161" s="29"/>
      <c r="K161" s="29"/>
      <c r="L161" s="29"/>
      <c r="M161" s="29"/>
      <c r="N161" s="29"/>
      <c r="O161" s="29"/>
      <c r="P161" s="28"/>
      <c r="Q161" s="23">
        <f t="shared" si="159"/>
        <v>0</v>
      </c>
      <c r="R161" s="28">
        <f t="shared" ref="R161" si="161">T161+V161+X161+Z161</f>
        <v>0</v>
      </c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100"/>
      <c r="AE161" s="108"/>
    </row>
    <row r="162" spans="1:31" ht="26.4" hidden="1" customHeight="1" x14ac:dyDescent="0.25">
      <c r="A162" s="99" t="s">
        <v>459</v>
      </c>
      <c r="B162" s="95" t="s">
        <v>139</v>
      </c>
      <c r="C162" s="19"/>
      <c r="D162" s="20"/>
      <c r="E162" s="20"/>
      <c r="F162" s="19"/>
      <c r="G162" s="23">
        <f>I162+K162+M162+O162</f>
        <v>209</v>
      </c>
      <c r="H162" s="23">
        <f>J162+L162+N162+P162</f>
        <v>0</v>
      </c>
      <c r="I162" s="29"/>
      <c r="J162" s="29"/>
      <c r="K162" s="29">
        <v>72</v>
      </c>
      <c r="L162" s="29"/>
      <c r="M162" s="29"/>
      <c r="N162" s="29"/>
      <c r="O162" s="29">
        <v>137</v>
      </c>
      <c r="P162" s="28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100" t="s">
        <v>433</v>
      </c>
      <c r="AE162" s="107" t="s">
        <v>428</v>
      </c>
    </row>
    <row r="163" spans="1:31" ht="26.4" hidden="1" customHeight="1" x14ac:dyDescent="0.25">
      <c r="A163" s="99"/>
      <c r="B163" s="95" t="s">
        <v>6</v>
      </c>
      <c r="C163" s="19"/>
      <c r="D163" s="20"/>
      <c r="E163" s="20"/>
      <c r="F163" s="19"/>
      <c r="G163" s="23">
        <f>ROUND(G164/G162,1)</f>
        <v>101.8</v>
      </c>
      <c r="H163" s="23" t="e">
        <f t="shared" ref="H163:AC163" si="162">ROUND(H164/H162,1)</f>
        <v>#DIV/0!</v>
      </c>
      <c r="I163" s="23" t="e">
        <f t="shared" si="162"/>
        <v>#DIV/0!</v>
      </c>
      <c r="J163" s="23" t="e">
        <f t="shared" si="162"/>
        <v>#DIV/0!</v>
      </c>
      <c r="K163" s="23">
        <f t="shared" si="162"/>
        <v>105.4</v>
      </c>
      <c r="L163" s="23" t="e">
        <f t="shared" si="162"/>
        <v>#DIV/0!</v>
      </c>
      <c r="M163" s="23" t="e">
        <f t="shared" si="162"/>
        <v>#DIV/0!</v>
      </c>
      <c r="N163" s="23" t="e">
        <f t="shared" si="162"/>
        <v>#DIV/0!</v>
      </c>
      <c r="O163" s="23">
        <f t="shared" si="162"/>
        <v>99.9</v>
      </c>
      <c r="P163" s="23" t="e">
        <f t="shared" si="162"/>
        <v>#DIV/0!</v>
      </c>
      <c r="Q163" s="23">
        <v>121</v>
      </c>
      <c r="R163" s="23" t="e">
        <f t="shared" si="162"/>
        <v>#DIV/0!</v>
      </c>
      <c r="S163" s="27" t="e">
        <f t="shared" si="162"/>
        <v>#DIV/0!</v>
      </c>
      <c r="T163" s="23" t="e">
        <f t="shared" si="162"/>
        <v>#DIV/0!</v>
      </c>
      <c r="U163" s="23"/>
      <c r="V163" s="23" t="e">
        <f t="shared" si="162"/>
        <v>#DIV/0!</v>
      </c>
      <c r="W163" s="27" t="e">
        <f t="shared" si="162"/>
        <v>#DIV/0!</v>
      </c>
      <c r="X163" s="27" t="e">
        <f t="shared" si="162"/>
        <v>#DIV/0!</v>
      </c>
      <c r="Y163" s="27" t="e">
        <f t="shared" si="162"/>
        <v>#DIV/0!</v>
      </c>
      <c r="Z163" s="27" t="e">
        <f t="shared" si="162"/>
        <v>#DIV/0!</v>
      </c>
      <c r="AA163" s="27" t="e">
        <f t="shared" si="162"/>
        <v>#DIV/0!</v>
      </c>
      <c r="AB163" s="27" t="e">
        <f t="shared" si="162"/>
        <v>#DIV/0!</v>
      </c>
      <c r="AC163" s="27" t="e">
        <f t="shared" si="162"/>
        <v>#DIV/0!</v>
      </c>
      <c r="AD163" s="100"/>
      <c r="AE163" s="108"/>
    </row>
    <row r="164" spans="1:31" ht="13.2" hidden="1" customHeight="1" x14ac:dyDescent="0.25">
      <c r="A164" s="99"/>
      <c r="B164" s="95" t="s">
        <v>101</v>
      </c>
      <c r="C164" s="19"/>
      <c r="D164" s="20"/>
      <c r="E164" s="20"/>
      <c r="F164" s="19"/>
      <c r="G164" s="23">
        <f>SUM(G165:G171)</f>
        <v>21271.9</v>
      </c>
      <c r="H164" s="23">
        <f t="shared" ref="H164:AC164" si="163">SUM(H165:H171)</f>
        <v>0</v>
      </c>
      <c r="I164" s="23">
        <f t="shared" si="163"/>
        <v>0</v>
      </c>
      <c r="J164" s="23">
        <f t="shared" si="163"/>
        <v>0</v>
      </c>
      <c r="K164" s="23">
        <f t="shared" si="163"/>
        <v>7588.0999999999995</v>
      </c>
      <c r="L164" s="23">
        <f t="shared" si="163"/>
        <v>0</v>
      </c>
      <c r="M164" s="23">
        <f t="shared" si="163"/>
        <v>0</v>
      </c>
      <c r="N164" s="23">
        <f t="shared" si="163"/>
        <v>0</v>
      </c>
      <c r="O164" s="23">
        <f t="shared" si="163"/>
        <v>13683.800000000001</v>
      </c>
      <c r="P164" s="23">
        <f t="shared" si="163"/>
        <v>0</v>
      </c>
      <c r="Q164" s="23">
        <f t="shared" si="163"/>
        <v>0</v>
      </c>
      <c r="R164" s="23">
        <f t="shared" si="163"/>
        <v>0</v>
      </c>
      <c r="S164" s="23">
        <f t="shared" si="163"/>
        <v>0</v>
      </c>
      <c r="T164" s="23">
        <f t="shared" si="163"/>
        <v>0</v>
      </c>
      <c r="U164" s="23">
        <f t="shared" si="163"/>
        <v>0</v>
      </c>
      <c r="V164" s="23">
        <f t="shared" si="163"/>
        <v>0</v>
      </c>
      <c r="W164" s="23">
        <f t="shared" si="163"/>
        <v>0</v>
      </c>
      <c r="X164" s="23">
        <f t="shared" si="163"/>
        <v>0</v>
      </c>
      <c r="Y164" s="23">
        <f t="shared" si="163"/>
        <v>0</v>
      </c>
      <c r="Z164" s="23">
        <f t="shared" si="163"/>
        <v>0</v>
      </c>
      <c r="AA164" s="23">
        <f t="shared" si="163"/>
        <v>0</v>
      </c>
      <c r="AB164" s="23">
        <f t="shared" si="163"/>
        <v>0</v>
      </c>
      <c r="AC164" s="23">
        <f t="shared" si="163"/>
        <v>0</v>
      </c>
      <c r="AD164" s="100"/>
      <c r="AE164" s="108"/>
    </row>
    <row r="165" spans="1:31" ht="12.75" hidden="1" customHeight="1" x14ac:dyDescent="0.25">
      <c r="A165" s="99"/>
      <c r="B165" s="105" t="s">
        <v>7</v>
      </c>
      <c r="C165" s="18" t="s">
        <v>48</v>
      </c>
      <c r="D165" s="18" t="s">
        <v>42</v>
      </c>
      <c r="E165" s="18" t="s">
        <v>195</v>
      </c>
      <c r="F165" s="18" t="s">
        <v>56</v>
      </c>
      <c r="G165" s="23">
        <f>I165+K165+M165+O165</f>
        <v>21.9</v>
      </c>
      <c r="H165" s="23">
        <f>J165+L165+N165+P165</f>
        <v>0</v>
      </c>
      <c r="I165" s="29"/>
      <c r="J165" s="29"/>
      <c r="K165" s="29">
        <v>21.9</v>
      </c>
      <c r="L165" s="29"/>
      <c r="M165" s="29"/>
      <c r="N165" s="29"/>
      <c r="O165" s="29"/>
      <c r="P165" s="23">
        <f>R165+T165+V165+X165</f>
        <v>0</v>
      </c>
      <c r="Q165" s="23">
        <f>S165+U165+W165+Y165</f>
        <v>0</v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100"/>
      <c r="AE165" s="108"/>
    </row>
    <row r="166" spans="1:31" ht="12.75" hidden="1" customHeight="1" x14ac:dyDescent="0.25">
      <c r="A166" s="99"/>
      <c r="B166" s="110"/>
      <c r="C166" s="18" t="s">
        <v>48</v>
      </c>
      <c r="D166" s="18" t="s">
        <v>42</v>
      </c>
      <c r="E166" s="18" t="s">
        <v>195</v>
      </c>
      <c r="F166" s="18" t="s">
        <v>55</v>
      </c>
      <c r="G166" s="23">
        <f t="shared" ref="G166:H171" si="164">I166+K166+M166+O166</f>
        <v>0</v>
      </c>
      <c r="H166" s="23">
        <f t="shared" si="164"/>
        <v>0</v>
      </c>
      <c r="I166" s="29"/>
      <c r="J166" s="29"/>
      <c r="K166" s="29"/>
      <c r="L166" s="29"/>
      <c r="M166" s="29"/>
      <c r="N166" s="29"/>
      <c r="O166" s="29"/>
      <c r="P166" s="23">
        <f t="shared" ref="P166:P171" si="165">R166+T166+V166+X166</f>
        <v>0</v>
      </c>
      <c r="Q166" s="23">
        <f t="shared" ref="Q166:Q171" si="166">S166+U166+W166+Y166</f>
        <v>0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100"/>
      <c r="AE166" s="108"/>
    </row>
    <row r="167" spans="1:31" ht="37.5" hidden="1" customHeight="1" x14ac:dyDescent="0.25">
      <c r="A167" s="99"/>
      <c r="B167" s="110"/>
      <c r="C167" s="18" t="s">
        <v>48</v>
      </c>
      <c r="D167" s="18" t="s">
        <v>42</v>
      </c>
      <c r="E167" s="18" t="s">
        <v>195</v>
      </c>
      <c r="F167" s="18" t="s">
        <v>54</v>
      </c>
      <c r="G167" s="23">
        <f t="shared" si="164"/>
        <v>0</v>
      </c>
      <c r="H167" s="23">
        <f t="shared" si="164"/>
        <v>0</v>
      </c>
      <c r="I167" s="29"/>
      <c r="J167" s="29"/>
      <c r="K167" s="29"/>
      <c r="L167" s="29"/>
      <c r="M167" s="29"/>
      <c r="N167" s="29"/>
      <c r="O167" s="29"/>
      <c r="P167" s="23">
        <f t="shared" si="165"/>
        <v>0</v>
      </c>
      <c r="Q167" s="23">
        <f t="shared" si="166"/>
        <v>0</v>
      </c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100"/>
      <c r="AE167" s="108"/>
    </row>
    <row r="168" spans="1:31" ht="13.2" hidden="1" customHeight="1" x14ac:dyDescent="0.25">
      <c r="A168" s="99"/>
      <c r="B168" s="106"/>
      <c r="C168" s="18" t="s">
        <v>48</v>
      </c>
      <c r="D168" s="18" t="s">
        <v>42</v>
      </c>
      <c r="E168" s="18" t="s">
        <v>209</v>
      </c>
      <c r="F168" s="18" t="s">
        <v>57</v>
      </c>
      <c r="G168" s="23">
        <f t="shared" si="164"/>
        <v>20200</v>
      </c>
      <c r="H168" s="23">
        <f t="shared" si="164"/>
        <v>0</v>
      </c>
      <c r="I168" s="29"/>
      <c r="J168" s="29"/>
      <c r="K168" s="29">
        <v>7205.9</v>
      </c>
      <c r="L168" s="29"/>
      <c r="M168" s="29"/>
      <c r="N168" s="29"/>
      <c r="O168" s="29">
        <v>12994.1</v>
      </c>
      <c r="P168" s="23">
        <f t="shared" si="165"/>
        <v>0</v>
      </c>
      <c r="Q168" s="23">
        <f t="shared" si="166"/>
        <v>0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100"/>
      <c r="AE168" s="108"/>
    </row>
    <row r="169" spans="1:31" ht="13.2" hidden="1" customHeight="1" x14ac:dyDescent="0.25">
      <c r="A169" s="99"/>
      <c r="B169" s="95" t="s">
        <v>8</v>
      </c>
      <c r="C169" s="19"/>
      <c r="D169" s="20"/>
      <c r="E169" s="20"/>
      <c r="F169" s="19"/>
      <c r="G169" s="23">
        <f t="shared" si="164"/>
        <v>0</v>
      </c>
      <c r="H169" s="23">
        <f t="shared" si="164"/>
        <v>0</v>
      </c>
      <c r="I169" s="29"/>
      <c r="J169" s="29"/>
      <c r="K169" s="29"/>
      <c r="L169" s="29"/>
      <c r="M169" s="29"/>
      <c r="N169" s="29"/>
      <c r="O169" s="29"/>
      <c r="P169" s="23">
        <f t="shared" si="165"/>
        <v>0</v>
      </c>
      <c r="Q169" s="23">
        <f t="shared" si="166"/>
        <v>0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100"/>
      <c r="AE169" s="108"/>
    </row>
    <row r="170" spans="1:31" ht="13.2" hidden="1" customHeight="1" x14ac:dyDescent="0.25">
      <c r="A170" s="99"/>
      <c r="B170" s="95" t="s">
        <v>9</v>
      </c>
      <c r="C170" s="19"/>
      <c r="D170" s="20"/>
      <c r="E170" s="20"/>
      <c r="F170" s="19"/>
      <c r="G170" s="23">
        <f t="shared" si="164"/>
        <v>1050</v>
      </c>
      <c r="H170" s="23">
        <f t="shared" si="164"/>
        <v>0</v>
      </c>
      <c r="I170" s="29"/>
      <c r="J170" s="29"/>
      <c r="K170" s="29">
        <v>360.3</v>
      </c>
      <c r="L170" s="29"/>
      <c r="M170" s="29"/>
      <c r="N170" s="29"/>
      <c r="O170" s="29">
        <v>689.7</v>
      </c>
      <c r="P170" s="23">
        <f t="shared" si="165"/>
        <v>0</v>
      </c>
      <c r="Q170" s="23">
        <f t="shared" si="166"/>
        <v>0</v>
      </c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100"/>
      <c r="AE170" s="108"/>
    </row>
    <row r="171" spans="1:31" ht="13.2" hidden="1" customHeight="1" x14ac:dyDescent="0.25">
      <c r="A171" s="99"/>
      <c r="B171" s="95" t="s">
        <v>10</v>
      </c>
      <c r="C171" s="19"/>
      <c r="D171" s="20"/>
      <c r="E171" s="20"/>
      <c r="F171" s="19"/>
      <c r="G171" s="23">
        <f t="shared" si="164"/>
        <v>0</v>
      </c>
      <c r="H171" s="23">
        <f t="shared" si="164"/>
        <v>0</v>
      </c>
      <c r="I171" s="29"/>
      <c r="J171" s="29"/>
      <c r="K171" s="29"/>
      <c r="L171" s="29"/>
      <c r="M171" s="29"/>
      <c r="N171" s="29"/>
      <c r="O171" s="29"/>
      <c r="P171" s="23">
        <f t="shared" si="165"/>
        <v>0</v>
      </c>
      <c r="Q171" s="23">
        <f t="shared" si="166"/>
        <v>0</v>
      </c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100"/>
      <c r="AE171" s="108"/>
    </row>
    <row r="172" spans="1:31" ht="13.2" customHeight="1" x14ac:dyDescent="0.25">
      <c r="A172" s="101" t="s">
        <v>19</v>
      </c>
      <c r="B172" s="95" t="s">
        <v>7</v>
      </c>
      <c r="C172" s="19"/>
      <c r="D172" s="20"/>
      <c r="E172" s="20"/>
      <c r="F172" s="19"/>
      <c r="G172" s="23">
        <f>G145+G146+G147+G148</f>
        <v>41550.199999999997</v>
      </c>
      <c r="H172" s="23">
        <f t="shared" ref="H172:AC172" si="167">H145+H146+H147+H148</f>
        <v>0</v>
      </c>
      <c r="I172" s="23">
        <f t="shared" si="167"/>
        <v>0</v>
      </c>
      <c r="J172" s="23">
        <f t="shared" si="167"/>
        <v>0</v>
      </c>
      <c r="K172" s="23">
        <f t="shared" si="167"/>
        <v>10030.200000000001</v>
      </c>
      <c r="L172" s="23">
        <f t="shared" si="167"/>
        <v>0</v>
      </c>
      <c r="M172" s="23">
        <f t="shared" si="167"/>
        <v>880.4</v>
      </c>
      <c r="N172" s="23">
        <f t="shared" si="167"/>
        <v>0</v>
      </c>
      <c r="O172" s="23">
        <f t="shared" si="167"/>
        <v>30639.599999999999</v>
      </c>
      <c r="P172" s="23">
        <f t="shared" si="167"/>
        <v>0</v>
      </c>
      <c r="Q172" s="23">
        <f>Q145+Q146+Q147+Q148</f>
        <v>0</v>
      </c>
      <c r="R172" s="23">
        <f t="shared" si="167"/>
        <v>0</v>
      </c>
      <c r="S172" s="23">
        <f t="shared" si="167"/>
        <v>0</v>
      </c>
      <c r="T172" s="23">
        <f t="shared" si="167"/>
        <v>0</v>
      </c>
      <c r="U172" s="23">
        <f t="shared" si="167"/>
        <v>0</v>
      </c>
      <c r="V172" s="23">
        <f t="shared" si="167"/>
        <v>0</v>
      </c>
      <c r="W172" s="23">
        <f t="shared" si="167"/>
        <v>0</v>
      </c>
      <c r="X172" s="23">
        <f t="shared" si="167"/>
        <v>0</v>
      </c>
      <c r="Y172" s="23">
        <f t="shared" si="167"/>
        <v>0</v>
      </c>
      <c r="Z172" s="23">
        <f t="shared" si="167"/>
        <v>0</v>
      </c>
      <c r="AA172" s="23">
        <f t="shared" si="167"/>
        <v>0</v>
      </c>
      <c r="AB172" s="23">
        <f t="shared" si="167"/>
        <v>0</v>
      </c>
      <c r="AC172" s="23">
        <f t="shared" si="167"/>
        <v>0</v>
      </c>
      <c r="AD172" s="30"/>
      <c r="AE172" s="94"/>
    </row>
    <row r="173" spans="1:31" ht="13.2" customHeight="1" x14ac:dyDescent="0.25">
      <c r="A173" s="101"/>
      <c r="B173" s="95" t="s">
        <v>14</v>
      </c>
      <c r="C173" s="19"/>
      <c r="D173" s="20"/>
      <c r="E173" s="20"/>
      <c r="F173" s="19"/>
      <c r="G173" s="23">
        <f>G149</f>
        <v>0</v>
      </c>
      <c r="H173" s="23">
        <f t="shared" ref="H173:AC173" si="168">H149</f>
        <v>0</v>
      </c>
      <c r="I173" s="23">
        <f t="shared" si="168"/>
        <v>0</v>
      </c>
      <c r="J173" s="23">
        <f t="shared" si="168"/>
        <v>0</v>
      </c>
      <c r="K173" s="23">
        <f t="shared" si="168"/>
        <v>0</v>
      </c>
      <c r="L173" s="23">
        <f t="shared" si="168"/>
        <v>0</v>
      </c>
      <c r="M173" s="23">
        <f t="shared" si="168"/>
        <v>0</v>
      </c>
      <c r="N173" s="23">
        <f t="shared" si="168"/>
        <v>0</v>
      </c>
      <c r="O173" s="23">
        <f t="shared" si="168"/>
        <v>0</v>
      </c>
      <c r="P173" s="23">
        <f t="shared" si="168"/>
        <v>0</v>
      </c>
      <c r="Q173" s="23">
        <f t="shared" si="168"/>
        <v>0</v>
      </c>
      <c r="R173" s="23">
        <f t="shared" si="168"/>
        <v>0</v>
      </c>
      <c r="S173" s="23">
        <f t="shared" si="168"/>
        <v>0</v>
      </c>
      <c r="T173" s="23">
        <f t="shared" si="168"/>
        <v>0</v>
      </c>
      <c r="U173" s="23">
        <f t="shared" si="168"/>
        <v>0</v>
      </c>
      <c r="V173" s="23">
        <f t="shared" si="168"/>
        <v>0</v>
      </c>
      <c r="W173" s="23">
        <f t="shared" si="168"/>
        <v>0</v>
      </c>
      <c r="X173" s="23">
        <f t="shared" si="168"/>
        <v>0</v>
      </c>
      <c r="Y173" s="23">
        <f t="shared" si="168"/>
        <v>0</v>
      </c>
      <c r="Z173" s="23">
        <f t="shared" si="168"/>
        <v>0</v>
      </c>
      <c r="AA173" s="23">
        <f t="shared" si="168"/>
        <v>0</v>
      </c>
      <c r="AB173" s="23">
        <f t="shared" si="168"/>
        <v>0</v>
      </c>
      <c r="AC173" s="23">
        <f t="shared" si="168"/>
        <v>0</v>
      </c>
      <c r="AD173" s="30"/>
      <c r="AE173" s="94"/>
    </row>
    <row r="174" spans="1:31" ht="13.2" customHeight="1" x14ac:dyDescent="0.25">
      <c r="A174" s="101"/>
      <c r="B174" s="95" t="s">
        <v>15</v>
      </c>
      <c r="C174" s="19"/>
      <c r="D174" s="20"/>
      <c r="E174" s="20"/>
      <c r="F174" s="19"/>
      <c r="G174" s="23">
        <f>G150</f>
        <v>2150</v>
      </c>
      <c r="H174" s="23">
        <f t="shared" ref="H174:AC174" si="169">H150</f>
        <v>0</v>
      </c>
      <c r="I174" s="23">
        <f t="shared" si="169"/>
        <v>0</v>
      </c>
      <c r="J174" s="23">
        <f t="shared" si="169"/>
        <v>0</v>
      </c>
      <c r="K174" s="23">
        <f t="shared" si="169"/>
        <v>500</v>
      </c>
      <c r="L174" s="23">
        <f t="shared" si="169"/>
        <v>0</v>
      </c>
      <c r="M174" s="23">
        <f t="shared" si="169"/>
        <v>0</v>
      </c>
      <c r="N174" s="23">
        <f t="shared" si="169"/>
        <v>0</v>
      </c>
      <c r="O174" s="23">
        <f t="shared" si="169"/>
        <v>1650</v>
      </c>
      <c r="P174" s="23">
        <f t="shared" si="169"/>
        <v>0</v>
      </c>
      <c r="Q174" s="23">
        <f t="shared" si="169"/>
        <v>0</v>
      </c>
      <c r="R174" s="23">
        <f t="shared" si="169"/>
        <v>0</v>
      </c>
      <c r="S174" s="23">
        <f t="shared" si="169"/>
        <v>0</v>
      </c>
      <c r="T174" s="23">
        <f t="shared" si="169"/>
        <v>0</v>
      </c>
      <c r="U174" s="23">
        <f t="shared" si="169"/>
        <v>0</v>
      </c>
      <c r="V174" s="23">
        <f t="shared" si="169"/>
        <v>0</v>
      </c>
      <c r="W174" s="23">
        <f t="shared" si="169"/>
        <v>0</v>
      </c>
      <c r="X174" s="23">
        <f t="shared" si="169"/>
        <v>0</v>
      </c>
      <c r="Y174" s="23">
        <f t="shared" si="169"/>
        <v>0</v>
      </c>
      <c r="Z174" s="23">
        <f t="shared" si="169"/>
        <v>0</v>
      </c>
      <c r="AA174" s="23">
        <f t="shared" si="169"/>
        <v>0</v>
      </c>
      <c r="AB174" s="23">
        <f t="shared" si="169"/>
        <v>0</v>
      </c>
      <c r="AC174" s="23">
        <f t="shared" si="169"/>
        <v>0</v>
      </c>
      <c r="AD174" s="30"/>
      <c r="AE174" s="94"/>
    </row>
    <row r="175" spans="1:31" ht="13.2" customHeight="1" x14ac:dyDescent="0.25">
      <c r="A175" s="101"/>
      <c r="B175" s="95" t="s">
        <v>10</v>
      </c>
      <c r="C175" s="19"/>
      <c r="D175" s="20"/>
      <c r="E175" s="20"/>
      <c r="F175" s="19"/>
      <c r="G175" s="23">
        <f>G151</f>
        <v>0</v>
      </c>
      <c r="H175" s="23">
        <f t="shared" ref="H175:AC175" si="170">H151</f>
        <v>0</v>
      </c>
      <c r="I175" s="23">
        <f t="shared" si="170"/>
        <v>0</v>
      </c>
      <c r="J175" s="23">
        <f t="shared" si="170"/>
        <v>0</v>
      </c>
      <c r="K175" s="23">
        <f t="shared" si="170"/>
        <v>0</v>
      </c>
      <c r="L175" s="23">
        <f t="shared" si="170"/>
        <v>0</v>
      </c>
      <c r="M175" s="23">
        <f t="shared" si="170"/>
        <v>0</v>
      </c>
      <c r="N175" s="23">
        <f t="shared" si="170"/>
        <v>0</v>
      </c>
      <c r="O175" s="23">
        <f t="shared" si="170"/>
        <v>0</v>
      </c>
      <c r="P175" s="23">
        <f t="shared" si="170"/>
        <v>0</v>
      </c>
      <c r="Q175" s="23">
        <f t="shared" si="170"/>
        <v>0</v>
      </c>
      <c r="R175" s="23">
        <f t="shared" si="170"/>
        <v>0</v>
      </c>
      <c r="S175" s="23">
        <f t="shared" si="170"/>
        <v>0</v>
      </c>
      <c r="T175" s="23">
        <f t="shared" si="170"/>
        <v>0</v>
      </c>
      <c r="U175" s="23">
        <f t="shared" si="170"/>
        <v>0</v>
      </c>
      <c r="V175" s="23">
        <f t="shared" si="170"/>
        <v>0</v>
      </c>
      <c r="W175" s="23">
        <f t="shared" si="170"/>
        <v>0</v>
      </c>
      <c r="X175" s="23">
        <f t="shared" si="170"/>
        <v>0</v>
      </c>
      <c r="Y175" s="23">
        <f t="shared" si="170"/>
        <v>0</v>
      </c>
      <c r="Z175" s="23">
        <f t="shared" si="170"/>
        <v>0</v>
      </c>
      <c r="AA175" s="23">
        <f t="shared" si="170"/>
        <v>0</v>
      </c>
      <c r="AB175" s="23">
        <f t="shared" si="170"/>
        <v>0</v>
      </c>
      <c r="AC175" s="23">
        <f t="shared" si="170"/>
        <v>0</v>
      </c>
      <c r="AD175" s="30"/>
      <c r="AE175" s="94"/>
    </row>
    <row r="176" spans="1:31" ht="19.95" customHeight="1" x14ac:dyDescent="0.25">
      <c r="A176" s="102" t="s">
        <v>226</v>
      </c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4"/>
    </row>
    <row r="177" spans="1:31" ht="23.4" customHeight="1" x14ac:dyDescent="0.25">
      <c r="A177" s="102" t="s">
        <v>227</v>
      </c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4"/>
    </row>
    <row r="178" spans="1:31" ht="39.6" customHeight="1" x14ac:dyDescent="0.25">
      <c r="A178" s="99" t="s">
        <v>228</v>
      </c>
      <c r="B178" s="95" t="s">
        <v>164</v>
      </c>
      <c r="C178" s="19"/>
      <c r="D178" s="20"/>
      <c r="E178" s="20"/>
      <c r="F178" s="19"/>
      <c r="G178" s="23">
        <f>G185</f>
        <v>0</v>
      </c>
      <c r="H178" s="23">
        <f t="shared" ref="H178:P178" si="171">H185</f>
        <v>0</v>
      </c>
      <c r="I178" s="23">
        <f t="shared" si="171"/>
        <v>0</v>
      </c>
      <c r="J178" s="23">
        <f t="shared" si="171"/>
        <v>0</v>
      </c>
      <c r="K178" s="23">
        <f t="shared" si="171"/>
        <v>0</v>
      </c>
      <c r="L178" s="23">
        <f t="shared" si="171"/>
        <v>0</v>
      </c>
      <c r="M178" s="23">
        <f t="shared" si="171"/>
        <v>0</v>
      </c>
      <c r="N178" s="23">
        <f t="shared" si="171"/>
        <v>0</v>
      </c>
      <c r="O178" s="23">
        <f t="shared" si="171"/>
        <v>0</v>
      </c>
      <c r="P178" s="23">
        <f t="shared" si="171"/>
        <v>0</v>
      </c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100" t="s">
        <v>315</v>
      </c>
      <c r="AE178" s="100" t="s">
        <v>591</v>
      </c>
    </row>
    <row r="179" spans="1:31" ht="26.4" customHeight="1" x14ac:dyDescent="0.25">
      <c r="A179" s="99"/>
      <c r="B179" s="95" t="s">
        <v>128</v>
      </c>
      <c r="C179" s="19"/>
      <c r="D179" s="20"/>
      <c r="E179" s="20"/>
      <c r="F179" s="19"/>
      <c r="G179" s="23" t="e">
        <f>ROUND(G180/G178,1)</f>
        <v>#DIV/0!</v>
      </c>
      <c r="H179" s="23" t="e">
        <f t="shared" ref="H179:P179" si="172">ROUND(H180/H178,1)</f>
        <v>#DIV/0!</v>
      </c>
      <c r="I179" s="23" t="e">
        <f t="shared" si="172"/>
        <v>#DIV/0!</v>
      </c>
      <c r="J179" s="23" t="e">
        <f t="shared" si="172"/>
        <v>#DIV/0!</v>
      </c>
      <c r="K179" s="23" t="e">
        <f t="shared" si="172"/>
        <v>#DIV/0!</v>
      </c>
      <c r="L179" s="23" t="e">
        <f t="shared" si="172"/>
        <v>#DIV/0!</v>
      </c>
      <c r="M179" s="23" t="e">
        <f t="shared" si="172"/>
        <v>#DIV/0!</v>
      </c>
      <c r="N179" s="23" t="e">
        <f t="shared" si="172"/>
        <v>#DIV/0!</v>
      </c>
      <c r="O179" s="23" t="e">
        <f t="shared" si="172"/>
        <v>#DIV/0!</v>
      </c>
      <c r="P179" s="23" t="e">
        <f t="shared" si="172"/>
        <v>#DIV/0!</v>
      </c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100"/>
      <c r="AE179" s="100"/>
    </row>
    <row r="180" spans="1:31" ht="38.4" customHeight="1" x14ac:dyDescent="0.25">
      <c r="A180" s="99"/>
      <c r="B180" s="95" t="s">
        <v>101</v>
      </c>
      <c r="C180" s="19"/>
      <c r="D180" s="20"/>
      <c r="E180" s="20"/>
      <c r="F180" s="19"/>
      <c r="G180" s="23">
        <f>SUM(G181:G184)</f>
        <v>0</v>
      </c>
      <c r="H180" s="23">
        <f t="shared" ref="H180:AC180" si="173">SUM(H181:H184)</f>
        <v>0</v>
      </c>
      <c r="I180" s="23">
        <f t="shared" si="173"/>
        <v>0</v>
      </c>
      <c r="J180" s="23">
        <f t="shared" si="173"/>
        <v>0</v>
      </c>
      <c r="K180" s="23">
        <f t="shared" si="173"/>
        <v>0</v>
      </c>
      <c r="L180" s="23">
        <f t="shared" si="173"/>
        <v>0</v>
      </c>
      <c r="M180" s="23">
        <f t="shared" si="173"/>
        <v>0</v>
      </c>
      <c r="N180" s="23">
        <f t="shared" si="173"/>
        <v>0</v>
      </c>
      <c r="O180" s="23">
        <f t="shared" si="173"/>
        <v>0</v>
      </c>
      <c r="P180" s="23">
        <f t="shared" si="173"/>
        <v>0</v>
      </c>
      <c r="Q180" s="23">
        <f t="shared" si="173"/>
        <v>0</v>
      </c>
      <c r="R180" s="23">
        <f t="shared" si="173"/>
        <v>0</v>
      </c>
      <c r="S180" s="23">
        <f t="shared" si="173"/>
        <v>0</v>
      </c>
      <c r="T180" s="23">
        <f t="shared" si="173"/>
        <v>0</v>
      </c>
      <c r="U180" s="23">
        <f t="shared" si="173"/>
        <v>0</v>
      </c>
      <c r="V180" s="23">
        <f t="shared" si="173"/>
        <v>0</v>
      </c>
      <c r="W180" s="23">
        <f t="shared" si="173"/>
        <v>0</v>
      </c>
      <c r="X180" s="23">
        <f t="shared" si="173"/>
        <v>0</v>
      </c>
      <c r="Y180" s="23">
        <f t="shared" si="173"/>
        <v>0</v>
      </c>
      <c r="Z180" s="23">
        <f t="shared" si="173"/>
        <v>0</v>
      </c>
      <c r="AA180" s="23">
        <f t="shared" si="173"/>
        <v>0</v>
      </c>
      <c r="AB180" s="23">
        <f t="shared" si="173"/>
        <v>0</v>
      </c>
      <c r="AC180" s="23">
        <f t="shared" si="173"/>
        <v>0</v>
      </c>
      <c r="AD180" s="100"/>
      <c r="AE180" s="100"/>
    </row>
    <row r="181" spans="1:31" ht="11.4" customHeight="1" x14ac:dyDescent="0.25">
      <c r="A181" s="99"/>
      <c r="B181" s="95" t="s">
        <v>17</v>
      </c>
      <c r="C181" s="19"/>
      <c r="D181" s="19"/>
      <c r="E181" s="19"/>
      <c r="F181" s="19"/>
      <c r="G181" s="23">
        <f>G188</f>
        <v>0</v>
      </c>
      <c r="H181" s="23">
        <f t="shared" ref="H181:AC183" si="174">H188</f>
        <v>0</v>
      </c>
      <c r="I181" s="23">
        <f t="shared" si="174"/>
        <v>0</v>
      </c>
      <c r="J181" s="23">
        <f t="shared" si="174"/>
        <v>0</v>
      </c>
      <c r="K181" s="23">
        <f t="shared" si="174"/>
        <v>0</v>
      </c>
      <c r="L181" s="23">
        <f t="shared" si="174"/>
        <v>0</v>
      </c>
      <c r="M181" s="23">
        <f t="shared" si="174"/>
        <v>0</v>
      </c>
      <c r="N181" s="23">
        <f t="shared" si="174"/>
        <v>0</v>
      </c>
      <c r="O181" s="23">
        <f t="shared" si="174"/>
        <v>0</v>
      </c>
      <c r="P181" s="23">
        <f t="shared" si="174"/>
        <v>0</v>
      </c>
      <c r="Q181" s="23">
        <f t="shared" si="174"/>
        <v>0</v>
      </c>
      <c r="R181" s="23">
        <f t="shared" si="174"/>
        <v>0</v>
      </c>
      <c r="S181" s="23">
        <f t="shared" si="174"/>
        <v>0</v>
      </c>
      <c r="T181" s="23">
        <f t="shared" si="174"/>
        <v>0</v>
      </c>
      <c r="U181" s="23">
        <f t="shared" si="174"/>
        <v>0</v>
      </c>
      <c r="V181" s="23">
        <f t="shared" si="174"/>
        <v>0</v>
      </c>
      <c r="W181" s="23">
        <f t="shared" si="174"/>
        <v>0</v>
      </c>
      <c r="X181" s="23">
        <f t="shared" si="174"/>
        <v>0</v>
      </c>
      <c r="Y181" s="23">
        <f t="shared" si="174"/>
        <v>0</v>
      </c>
      <c r="Z181" s="23">
        <f t="shared" si="174"/>
        <v>0</v>
      </c>
      <c r="AA181" s="23">
        <f t="shared" si="174"/>
        <v>0</v>
      </c>
      <c r="AB181" s="23">
        <f t="shared" si="174"/>
        <v>0</v>
      </c>
      <c r="AC181" s="23">
        <f t="shared" si="174"/>
        <v>0</v>
      </c>
      <c r="AD181" s="100"/>
      <c r="AE181" s="100"/>
    </row>
    <row r="182" spans="1:31" ht="13.2" customHeight="1" x14ac:dyDescent="0.25">
      <c r="A182" s="99"/>
      <c r="B182" s="95" t="s">
        <v>14</v>
      </c>
      <c r="C182" s="19"/>
      <c r="D182" s="20"/>
      <c r="E182" s="20"/>
      <c r="F182" s="19"/>
      <c r="G182" s="23">
        <f t="shared" ref="G182:V183" si="175">G189</f>
        <v>0</v>
      </c>
      <c r="H182" s="23">
        <f t="shared" si="175"/>
        <v>0</v>
      </c>
      <c r="I182" s="23">
        <f t="shared" si="175"/>
        <v>0</v>
      </c>
      <c r="J182" s="23">
        <f t="shared" si="175"/>
        <v>0</v>
      </c>
      <c r="K182" s="23">
        <f t="shared" si="175"/>
        <v>0</v>
      </c>
      <c r="L182" s="23">
        <f t="shared" si="175"/>
        <v>0</v>
      </c>
      <c r="M182" s="23">
        <f t="shared" si="175"/>
        <v>0</v>
      </c>
      <c r="N182" s="23">
        <f t="shared" si="175"/>
        <v>0</v>
      </c>
      <c r="O182" s="23">
        <f t="shared" si="175"/>
        <v>0</v>
      </c>
      <c r="P182" s="23">
        <f t="shared" si="175"/>
        <v>0</v>
      </c>
      <c r="Q182" s="23">
        <f t="shared" si="175"/>
        <v>0</v>
      </c>
      <c r="R182" s="23">
        <f t="shared" si="175"/>
        <v>0</v>
      </c>
      <c r="S182" s="23">
        <f t="shared" si="175"/>
        <v>0</v>
      </c>
      <c r="T182" s="23">
        <f t="shared" si="175"/>
        <v>0</v>
      </c>
      <c r="U182" s="23">
        <f t="shared" si="175"/>
        <v>0</v>
      </c>
      <c r="V182" s="23">
        <f t="shared" si="175"/>
        <v>0</v>
      </c>
      <c r="W182" s="23">
        <f t="shared" si="174"/>
        <v>0</v>
      </c>
      <c r="X182" s="23">
        <f t="shared" si="174"/>
        <v>0</v>
      </c>
      <c r="Y182" s="23">
        <f t="shared" si="174"/>
        <v>0</v>
      </c>
      <c r="Z182" s="23">
        <f t="shared" si="174"/>
        <v>0</v>
      </c>
      <c r="AA182" s="23">
        <f t="shared" si="174"/>
        <v>0</v>
      </c>
      <c r="AB182" s="23">
        <f t="shared" si="174"/>
        <v>0</v>
      </c>
      <c r="AC182" s="23">
        <f t="shared" si="174"/>
        <v>0</v>
      </c>
      <c r="AD182" s="100"/>
      <c r="AE182" s="100"/>
    </row>
    <row r="183" spans="1:31" ht="13.2" customHeight="1" x14ac:dyDescent="0.25">
      <c r="A183" s="99"/>
      <c r="B183" s="95" t="s">
        <v>15</v>
      </c>
      <c r="C183" s="19"/>
      <c r="D183" s="20"/>
      <c r="E183" s="20"/>
      <c r="F183" s="19"/>
      <c r="G183" s="23">
        <f t="shared" si="175"/>
        <v>0</v>
      </c>
      <c r="H183" s="23">
        <f t="shared" si="174"/>
        <v>0</v>
      </c>
      <c r="I183" s="23">
        <f t="shared" si="174"/>
        <v>0</v>
      </c>
      <c r="J183" s="23">
        <f t="shared" si="174"/>
        <v>0</v>
      </c>
      <c r="K183" s="23">
        <f t="shared" si="174"/>
        <v>0</v>
      </c>
      <c r="L183" s="23">
        <f t="shared" si="174"/>
        <v>0</v>
      </c>
      <c r="M183" s="23">
        <f t="shared" si="174"/>
        <v>0</v>
      </c>
      <c r="N183" s="23">
        <f t="shared" si="174"/>
        <v>0</v>
      </c>
      <c r="O183" s="23">
        <f t="shared" si="174"/>
        <v>0</v>
      </c>
      <c r="P183" s="23">
        <f t="shared" si="174"/>
        <v>0</v>
      </c>
      <c r="Q183" s="23">
        <f t="shared" si="174"/>
        <v>0</v>
      </c>
      <c r="R183" s="23">
        <f t="shared" si="174"/>
        <v>0</v>
      </c>
      <c r="S183" s="23">
        <f t="shared" si="174"/>
        <v>0</v>
      </c>
      <c r="T183" s="23">
        <f t="shared" si="174"/>
        <v>0</v>
      </c>
      <c r="U183" s="23">
        <f t="shared" si="174"/>
        <v>0</v>
      </c>
      <c r="V183" s="23">
        <f t="shared" si="174"/>
        <v>0</v>
      </c>
      <c r="W183" s="23">
        <f t="shared" si="174"/>
        <v>0</v>
      </c>
      <c r="X183" s="23">
        <f t="shared" si="174"/>
        <v>0</v>
      </c>
      <c r="Y183" s="23">
        <f t="shared" si="174"/>
        <v>0</v>
      </c>
      <c r="Z183" s="23">
        <f t="shared" si="174"/>
        <v>0</v>
      </c>
      <c r="AA183" s="23">
        <f t="shared" si="174"/>
        <v>0</v>
      </c>
      <c r="AB183" s="23">
        <f t="shared" si="174"/>
        <v>0</v>
      </c>
      <c r="AC183" s="23">
        <f t="shared" si="174"/>
        <v>0</v>
      </c>
      <c r="AD183" s="100"/>
      <c r="AE183" s="100"/>
    </row>
    <row r="184" spans="1:31" ht="156.75" customHeight="1" x14ac:dyDescent="0.25">
      <c r="A184" s="99"/>
      <c r="B184" s="95" t="s">
        <v>12</v>
      </c>
      <c r="C184" s="19"/>
      <c r="D184" s="20"/>
      <c r="E184" s="20"/>
      <c r="F184" s="19"/>
      <c r="G184" s="23">
        <f>G191</f>
        <v>0</v>
      </c>
      <c r="H184" s="23">
        <f t="shared" ref="H184:AC184" si="176">H191</f>
        <v>0</v>
      </c>
      <c r="I184" s="23">
        <f t="shared" si="176"/>
        <v>0</v>
      </c>
      <c r="J184" s="23">
        <f t="shared" si="176"/>
        <v>0</v>
      </c>
      <c r="K184" s="23">
        <f t="shared" si="176"/>
        <v>0</v>
      </c>
      <c r="L184" s="23">
        <f t="shared" si="176"/>
        <v>0</v>
      </c>
      <c r="M184" s="23">
        <f t="shared" si="176"/>
        <v>0</v>
      </c>
      <c r="N184" s="23">
        <f t="shared" si="176"/>
        <v>0</v>
      </c>
      <c r="O184" s="23">
        <f t="shared" si="176"/>
        <v>0</v>
      </c>
      <c r="P184" s="23">
        <f t="shared" si="176"/>
        <v>0</v>
      </c>
      <c r="Q184" s="23">
        <f t="shared" si="176"/>
        <v>0</v>
      </c>
      <c r="R184" s="23">
        <f t="shared" si="176"/>
        <v>0</v>
      </c>
      <c r="S184" s="23">
        <f t="shared" si="176"/>
        <v>0</v>
      </c>
      <c r="T184" s="23">
        <f t="shared" si="176"/>
        <v>0</v>
      </c>
      <c r="U184" s="23">
        <f t="shared" si="176"/>
        <v>0</v>
      </c>
      <c r="V184" s="23">
        <f t="shared" si="176"/>
        <v>0</v>
      </c>
      <c r="W184" s="23">
        <f t="shared" si="176"/>
        <v>0</v>
      </c>
      <c r="X184" s="23">
        <f t="shared" si="176"/>
        <v>0</v>
      </c>
      <c r="Y184" s="23">
        <f t="shared" si="176"/>
        <v>0</v>
      </c>
      <c r="Z184" s="23">
        <f t="shared" si="176"/>
        <v>0</v>
      </c>
      <c r="AA184" s="23">
        <f t="shared" si="176"/>
        <v>0</v>
      </c>
      <c r="AB184" s="23">
        <f t="shared" si="176"/>
        <v>0</v>
      </c>
      <c r="AC184" s="23">
        <f t="shared" si="176"/>
        <v>0</v>
      </c>
      <c r="AD184" s="100"/>
      <c r="AE184" s="100"/>
    </row>
    <row r="185" spans="1:31" ht="39.6" hidden="1" customHeight="1" x14ac:dyDescent="0.25">
      <c r="A185" s="99" t="s">
        <v>82</v>
      </c>
      <c r="B185" s="95" t="s">
        <v>165</v>
      </c>
      <c r="C185" s="19"/>
      <c r="D185" s="20"/>
      <c r="E185" s="20"/>
      <c r="F185" s="19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100" t="s">
        <v>46</v>
      </c>
      <c r="AE185" s="100" t="s">
        <v>91</v>
      </c>
    </row>
    <row r="186" spans="1:31" ht="26.4" hidden="1" customHeight="1" x14ac:dyDescent="0.25">
      <c r="A186" s="99"/>
      <c r="B186" s="95" t="s">
        <v>129</v>
      </c>
      <c r="C186" s="19"/>
      <c r="D186" s="20"/>
      <c r="E186" s="20"/>
      <c r="F186" s="19"/>
      <c r="G186" s="23" t="e">
        <f>ROUND(G187/G185,1)</f>
        <v>#DIV/0!</v>
      </c>
      <c r="H186" s="23" t="e">
        <f t="shared" ref="H186:AC186" si="177">ROUND(H187/H185,1)</f>
        <v>#DIV/0!</v>
      </c>
      <c r="I186" s="23" t="e">
        <f t="shared" si="177"/>
        <v>#DIV/0!</v>
      </c>
      <c r="J186" s="23" t="e">
        <f t="shared" si="177"/>
        <v>#DIV/0!</v>
      </c>
      <c r="K186" s="23" t="e">
        <f t="shared" si="177"/>
        <v>#DIV/0!</v>
      </c>
      <c r="L186" s="23" t="e">
        <f t="shared" si="177"/>
        <v>#DIV/0!</v>
      </c>
      <c r="M186" s="23" t="e">
        <f t="shared" si="177"/>
        <v>#DIV/0!</v>
      </c>
      <c r="N186" s="23" t="e">
        <f t="shared" si="177"/>
        <v>#DIV/0!</v>
      </c>
      <c r="O186" s="23" t="e">
        <f t="shared" si="177"/>
        <v>#DIV/0!</v>
      </c>
      <c r="P186" s="23" t="e">
        <f t="shared" si="177"/>
        <v>#DIV/0!</v>
      </c>
      <c r="Q186" s="23" t="e">
        <f t="shared" si="177"/>
        <v>#DIV/0!</v>
      </c>
      <c r="R186" s="23" t="e">
        <f t="shared" si="177"/>
        <v>#DIV/0!</v>
      </c>
      <c r="S186" s="23" t="e">
        <f t="shared" si="177"/>
        <v>#DIV/0!</v>
      </c>
      <c r="T186" s="23" t="e">
        <f t="shared" si="177"/>
        <v>#DIV/0!</v>
      </c>
      <c r="U186" s="23" t="e">
        <f t="shared" si="177"/>
        <v>#DIV/0!</v>
      </c>
      <c r="V186" s="23" t="e">
        <f t="shared" si="177"/>
        <v>#DIV/0!</v>
      </c>
      <c r="W186" s="23" t="e">
        <f t="shared" si="177"/>
        <v>#DIV/0!</v>
      </c>
      <c r="X186" s="23" t="e">
        <f t="shared" si="177"/>
        <v>#DIV/0!</v>
      </c>
      <c r="Y186" s="23" t="e">
        <f t="shared" si="177"/>
        <v>#DIV/0!</v>
      </c>
      <c r="Z186" s="23" t="e">
        <f t="shared" si="177"/>
        <v>#DIV/0!</v>
      </c>
      <c r="AA186" s="23" t="e">
        <f t="shared" si="177"/>
        <v>#DIV/0!</v>
      </c>
      <c r="AB186" s="23" t="e">
        <f t="shared" si="177"/>
        <v>#DIV/0!</v>
      </c>
      <c r="AC186" s="23" t="e">
        <f t="shared" si="177"/>
        <v>#DIV/0!</v>
      </c>
      <c r="AD186" s="100"/>
      <c r="AE186" s="100"/>
    </row>
    <row r="187" spans="1:31" ht="13.2" hidden="1" customHeight="1" x14ac:dyDescent="0.25">
      <c r="A187" s="99"/>
      <c r="B187" s="95" t="s">
        <v>101</v>
      </c>
      <c r="C187" s="19"/>
      <c r="D187" s="20"/>
      <c r="E187" s="20"/>
      <c r="F187" s="19"/>
      <c r="G187" s="23">
        <f>SUM(G188:G191)</f>
        <v>0</v>
      </c>
      <c r="H187" s="23">
        <f t="shared" ref="H187:AC187" si="178">SUM(H188:H191)</f>
        <v>0</v>
      </c>
      <c r="I187" s="23">
        <f t="shared" si="178"/>
        <v>0</v>
      </c>
      <c r="J187" s="23">
        <f t="shared" si="178"/>
        <v>0</v>
      </c>
      <c r="K187" s="23">
        <f t="shared" si="178"/>
        <v>0</v>
      </c>
      <c r="L187" s="23">
        <f t="shared" si="178"/>
        <v>0</v>
      </c>
      <c r="M187" s="23">
        <f t="shared" si="178"/>
        <v>0</v>
      </c>
      <c r="N187" s="23">
        <f t="shared" si="178"/>
        <v>0</v>
      </c>
      <c r="O187" s="23">
        <f t="shared" si="178"/>
        <v>0</v>
      </c>
      <c r="P187" s="23">
        <f t="shared" si="178"/>
        <v>0</v>
      </c>
      <c r="Q187" s="23">
        <f t="shared" si="178"/>
        <v>0</v>
      </c>
      <c r="R187" s="23">
        <f t="shared" si="178"/>
        <v>0</v>
      </c>
      <c r="S187" s="23">
        <f t="shared" si="178"/>
        <v>0</v>
      </c>
      <c r="T187" s="23">
        <f t="shared" si="178"/>
        <v>0</v>
      </c>
      <c r="U187" s="23">
        <f t="shared" si="178"/>
        <v>0</v>
      </c>
      <c r="V187" s="23">
        <f t="shared" si="178"/>
        <v>0</v>
      </c>
      <c r="W187" s="23">
        <f t="shared" si="178"/>
        <v>0</v>
      </c>
      <c r="X187" s="23">
        <f t="shared" si="178"/>
        <v>0</v>
      </c>
      <c r="Y187" s="23">
        <f t="shared" si="178"/>
        <v>0</v>
      </c>
      <c r="Z187" s="23">
        <f t="shared" si="178"/>
        <v>0</v>
      </c>
      <c r="AA187" s="23">
        <f t="shared" si="178"/>
        <v>0</v>
      </c>
      <c r="AB187" s="23">
        <f t="shared" si="178"/>
        <v>0</v>
      </c>
      <c r="AC187" s="23">
        <f t="shared" si="178"/>
        <v>0</v>
      </c>
      <c r="AD187" s="100"/>
      <c r="AE187" s="100"/>
    </row>
    <row r="188" spans="1:31" ht="13.2" hidden="1" customHeight="1" x14ac:dyDescent="0.25">
      <c r="A188" s="99"/>
      <c r="B188" s="95" t="s">
        <v>17</v>
      </c>
      <c r="C188" s="19"/>
      <c r="D188" s="20"/>
      <c r="E188" s="20"/>
      <c r="F188" s="19"/>
      <c r="G188" s="23">
        <f>I188+K188+M188+O188</f>
        <v>0</v>
      </c>
      <c r="H188" s="23">
        <f>J188+L188+N188+P188</f>
        <v>0</v>
      </c>
      <c r="I188" s="23"/>
      <c r="J188" s="23"/>
      <c r="K188" s="23"/>
      <c r="L188" s="23"/>
      <c r="M188" s="23"/>
      <c r="N188" s="23"/>
      <c r="O188" s="23"/>
      <c r="P188" s="23"/>
      <c r="Q188" s="23">
        <f>S188+U188+W188+Y188</f>
        <v>0</v>
      </c>
      <c r="R188" s="23">
        <f>T188+V188+X188+Z188</f>
        <v>0</v>
      </c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100"/>
      <c r="AE188" s="100"/>
    </row>
    <row r="189" spans="1:31" ht="13.2" hidden="1" customHeight="1" x14ac:dyDescent="0.25">
      <c r="A189" s="99"/>
      <c r="B189" s="95" t="s">
        <v>14</v>
      </c>
      <c r="C189" s="19"/>
      <c r="D189" s="20"/>
      <c r="E189" s="20"/>
      <c r="F189" s="19"/>
      <c r="G189" s="23">
        <f t="shared" ref="G189:H191" si="179">I189+K189+M189+O189</f>
        <v>0</v>
      </c>
      <c r="H189" s="23">
        <f t="shared" si="179"/>
        <v>0</v>
      </c>
      <c r="I189" s="23"/>
      <c r="J189" s="23"/>
      <c r="K189" s="23"/>
      <c r="L189" s="23"/>
      <c r="M189" s="23"/>
      <c r="N189" s="23"/>
      <c r="O189" s="23"/>
      <c r="P189" s="23"/>
      <c r="Q189" s="23">
        <f t="shared" ref="Q189:Q191" si="180">S189+U189+W189+Y189</f>
        <v>0</v>
      </c>
      <c r="R189" s="23">
        <f t="shared" ref="R189:R191" si="181">T189+V189+X189+Z189</f>
        <v>0</v>
      </c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100"/>
      <c r="AE189" s="100"/>
    </row>
    <row r="190" spans="1:31" ht="13.2" hidden="1" customHeight="1" x14ac:dyDescent="0.25">
      <c r="A190" s="99"/>
      <c r="B190" s="95" t="s">
        <v>15</v>
      </c>
      <c r="C190" s="19"/>
      <c r="D190" s="20"/>
      <c r="E190" s="20"/>
      <c r="F190" s="19"/>
      <c r="G190" s="23">
        <f t="shared" si="179"/>
        <v>0</v>
      </c>
      <c r="H190" s="23">
        <f t="shared" si="179"/>
        <v>0</v>
      </c>
      <c r="I190" s="23"/>
      <c r="J190" s="23"/>
      <c r="K190" s="23"/>
      <c r="L190" s="23"/>
      <c r="M190" s="23"/>
      <c r="N190" s="23"/>
      <c r="O190" s="23"/>
      <c r="P190" s="23"/>
      <c r="Q190" s="23">
        <f t="shared" si="180"/>
        <v>0</v>
      </c>
      <c r="R190" s="23">
        <f t="shared" si="181"/>
        <v>0</v>
      </c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100"/>
      <c r="AE190" s="100"/>
    </row>
    <row r="191" spans="1:31" ht="13.2" hidden="1" customHeight="1" x14ac:dyDescent="0.25">
      <c r="A191" s="99"/>
      <c r="B191" s="97" t="s">
        <v>12</v>
      </c>
      <c r="C191" s="91"/>
      <c r="D191" s="92"/>
      <c r="E191" s="92"/>
      <c r="F191" s="39"/>
      <c r="G191" s="23">
        <f t="shared" si="179"/>
        <v>0</v>
      </c>
      <c r="H191" s="23">
        <f t="shared" si="179"/>
        <v>0</v>
      </c>
      <c r="I191" s="40"/>
      <c r="J191" s="41"/>
      <c r="K191" s="40"/>
      <c r="L191" s="40"/>
      <c r="M191" s="40"/>
      <c r="N191" s="40"/>
      <c r="O191" s="40"/>
      <c r="P191" s="40"/>
      <c r="Q191" s="23">
        <f t="shared" si="180"/>
        <v>0</v>
      </c>
      <c r="R191" s="23">
        <f t="shared" si="181"/>
        <v>0</v>
      </c>
      <c r="S191" s="40"/>
      <c r="T191" s="40"/>
      <c r="U191" s="40"/>
      <c r="V191" s="40"/>
      <c r="W191" s="40"/>
      <c r="X191" s="40"/>
      <c r="Y191" s="40"/>
      <c r="Z191" s="40"/>
      <c r="AA191" s="40"/>
      <c r="AB191" s="93"/>
      <c r="AC191" s="93"/>
      <c r="AD191" s="100"/>
      <c r="AE191" s="100"/>
    </row>
    <row r="192" spans="1:31" ht="26.4" customHeight="1" x14ac:dyDescent="0.25">
      <c r="A192" s="102" t="s">
        <v>301</v>
      </c>
      <c r="B192" s="95" t="s">
        <v>506</v>
      </c>
      <c r="C192" s="19"/>
      <c r="D192" s="20"/>
      <c r="E192" s="20"/>
      <c r="F192" s="19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100" t="s">
        <v>229</v>
      </c>
      <c r="AE192" s="100" t="s">
        <v>477</v>
      </c>
    </row>
    <row r="193" spans="1:31" ht="26.4" customHeight="1" x14ac:dyDescent="0.25">
      <c r="A193" s="99"/>
      <c r="B193" s="95" t="s">
        <v>129</v>
      </c>
      <c r="C193" s="19"/>
      <c r="D193" s="20"/>
      <c r="E193" s="20"/>
      <c r="F193" s="19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100"/>
      <c r="AE193" s="100"/>
    </row>
    <row r="194" spans="1:31" ht="38.4" customHeight="1" x14ac:dyDescent="0.25">
      <c r="A194" s="99"/>
      <c r="B194" s="95" t="s">
        <v>101</v>
      </c>
      <c r="C194" s="19"/>
      <c r="D194" s="20"/>
      <c r="E194" s="20"/>
      <c r="F194" s="19"/>
      <c r="G194" s="23">
        <f>SUM(G195:G199)</f>
        <v>0</v>
      </c>
      <c r="H194" s="23">
        <f t="shared" ref="H194:AC194" si="182">SUM(H195:H199)</f>
        <v>0</v>
      </c>
      <c r="I194" s="23">
        <f t="shared" si="182"/>
        <v>0</v>
      </c>
      <c r="J194" s="23">
        <f t="shared" si="182"/>
        <v>0</v>
      </c>
      <c r="K194" s="23">
        <f t="shared" si="182"/>
        <v>0</v>
      </c>
      <c r="L194" s="23">
        <f t="shared" si="182"/>
        <v>0</v>
      </c>
      <c r="M194" s="23">
        <f t="shared" si="182"/>
        <v>0</v>
      </c>
      <c r="N194" s="23">
        <f t="shared" si="182"/>
        <v>0</v>
      </c>
      <c r="O194" s="23">
        <f t="shared" si="182"/>
        <v>0</v>
      </c>
      <c r="P194" s="23">
        <f t="shared" si="182"/>
        <v>0</v>
      </c>
      <c r="Q194" s="23">
        <f t="shared" si="182"/>
        <v>0</v>
      </c>
      <c r="R194" s="23">
        <f t="shared" si="182"/>
        <v>0</v>
      </c>
      <c r="S194" s="23">
        <f t="shared" si="182"/>
        <v>0</v>
      </c>
      <c r="T194" s="23">
        <f t="shared" si="182"/>
        <v>0</v>
      </c>
      <c r="U194" s="23">
        <f t="shared" si="182"/>
        <v>0</v>
      </c>
      <c r="V194" s="23">
        <f t="shared" si="182"/>
        <v>0</v>
      </c>
      <c r="W194" s="23">
        <f t="shared" si="182"/>
        <v>0</v>
      </c>
      <c r="X194" s="23">
        <f t="shared" si="182"/>
        <v>0</v>
      </c>
      <c r="Y194" s="23">
        <f t="shared" si="182"/>
        <v>0</v>
      </c>
      <c r="Z194" s="23">
        <f t="shared" si="182"/>
        <v>0</v>
      </c>
      <c r="AA194" s="23">
        <f t="shared" si="182"/>
        <v>0</v>
      </c>
      <c r="AB194" s="23">
        <f t="shared" si="182"/>
        <v>0</v>
      </c>
      <c r="AC194" s="23">
        <f t="shared" si="182"/>
        <v>0</v>
      </c>
      <c r="AD194" s="100"/>
      <c r="AE194" s="100"/>
    </row>
    <row r="195" spans="1:31" ht="13.2" customHeight="1" x14ac:dyDescent="0.25">
      <c r="A195" s="99"/>
      <c r="B195" s="105" t="s">
        <v>17</v>
      </c>
      <c r="C195" s="19"/>
      <c r="D195" s="19"/>
      <c r="E195" s="19"/>
      <c r="F195" s="19"/>
      <c r="G195" s="23">
        <f t="shared" ref="G195:AC195" si="183">G203</f>
        <v>0</v>
      </c>
      <c r="H195" s="23">
        <f t="shared" si="183"/>
        <v>0</v>
      </c>
      <c r="I195" s="23">
        <f t="shared" si="183"/>
        <v>0</v>
      </c>
      <c r="J195" s="23">
        <f t="shared" si="183"/>
        <v>0</v>
      </c>
      <c r="K195" s="23">
        <f t="shared" si="183"/>
        <v>0</v>
      </c>
      <c r="L195" s="23">
        <f t="shared" si="183"/>
        <v>0</v>
      </c>
      <c r="M195" s="23">
        <f t="shared" si="183"/>
        <v>0</v>
      </c>
      <c r="N195" s="23">
        <f t="shared" si="183"/>
        <v>0</v>
      </c>
      <c r="O195" s="23">
        <f t="shared" si="183"/>
        <v>0</v>
      </c>
      <c r="P195" s="23">
        <f t="shared" si="183"/>
        <v>0</v>
      </c>
      <c r="Q195" s="23">
        <f t="shared" si="183"/>
        <v>0</v>
      </c>
      <c r="R195" s="23">
        <f t="shared" si="183"/>
        <v>0</v>
      </c>
      <c r="S195" s="23">
        <f t="shared" si="183"/>
        <v>0</v>
      </c>
      <c r="T195" s="23">
        <f t="shared" si="183"/>
        <v>0</v>
      </c>
      <c r="U195" s="23">
        <f t="shared" si="183"/>
        <v>0</v>
      </c>
      <c r="V195" s="23">
        <f t="shared" si="183"/>
        <v>0</v>
      </c>
      <c r="W195" s="23">
        <f t="shared" si="183"/>
        <v>0</v>
      </c>
      <c r="X195" s="23">
        <f t="shared" si="183"/>
        <v>0</v>
      </c>
      <c r="Y195" s="23">
        <f t="shared" si="183"/>
        <v>0</v>
      </c>
      <c r="Z195" s="23">
        <f t="shared" si="183"/>
        <v>0</v>
      </c>
      <c r="AA195" s="23">
        <f t="shared" si="183"/>
        <v>0</v>
      </c>
      <c r="AB195" s="23">
        <f t="shared" si="183"/>
        <v>0</v>
      </c>
      <c r="AC195" s="23">
        <f t="shared" si="183"/>
        <v>0</v>
      </c>
      <c r="AD195" s="100"/>
      <c r="AE195" s="100"/>
    </row>
    <row r="196" spans="1:31" ht="13.2" customHeight="1" x14ac:dyDescent="0.25">
      <c r="A196" s="99"/>
      <c r="B196" s="106"/>
      <c r="C196" s="19"/>
      <c r="D196" s="19"/>
      <c r="E196" s="19"/>
      <c r="F196" s="19"/>
      <c r="G196" s="23">
        <f t="shared" ref="G196:AC196" si="184">G210</f>
        <v>0</v>
      </c>
      <c r="H196" s="23">
        <f t="shared" si="184"/>
        <v>0</v>
      </c>
      <c r="I196" s="23">
        <f t="shared" si="184"/>
        <v>0</v>
      </c>
      <c r="J196" s="23">
        <f t="shared" si="184"/>
        <v>0</v>
      </c>
      <c r="K196" s="23">
        <f t="shared" si="184"/>
        <v>0</v>
      </c>
      <c r="L196" s="23">
        <f t="shared" si="184"/>
        <v>0</v>
      </c>
      <c r="M196" s="23">
        <f t="shared" si="184"/>
        <v>0</v>
      </c>
      <c r="N196" s="23">
        <f t="shared" si="184"/>
        <v>0</v>
      </c>
      <c r="O196" s="23">
        <f t="shared" si="184"/>
        <v>0</v>
      </c>
      <c r="P196" s="23">
        <f t="shared" si="184"/>
        <v>0</v>
      </c>
      <c r="Q196" s="23">
        <f t="shared" si="184"/>
        <v>0</v>
      </c>
      <c r="R196" s="23">
        <f t="shared" si="184"/>
        <v>0</v>
      </c>
      <c r="S196" s="23">
        <f t="shared" si="184"/>
        <v>0</v>
      </c>
      <c r="T196" s="23">
        <f t="shared" si="184"/>
        <v>0</v>
      </c>
      <c r="U196" s="23">
        <f t="shared" si="184"/>
        <v>0</v>
      </c>
      <c r="V196" s="23">
        <f t="shared" si="184"/>
        <v>0</v>
      </c>
      <c r="W196" s="23">
        <f t="shared" si="184"/>
        <v>0</v>
      </c>
      <c r="X196" s="23">
        <f t="shared" si="184"/>
        <v>0</v>
      </c>
      <c r="Y196" s="23">
        <f t="shared" si="184"/>
        <v>0</v>
      </c>
      <c r="Z196" s="23">
        <f t="shared" si="184"/>
        <v>0</v>
      </c>
      <c r="AA196" s="23">
        <f t="shared" si="184"/>
        <v>0</v>
      </c>
      <c r="AB196" s="23">
        <f t="shared" si="184"/>
        <v>0</v>
      </c>
      <c r="AC196" s="23">
        <f t="shared" si="184"/>
        <v>0</v>
      </c>
      <c r="AD196" s="100"/>
      <c r="AE196" s="100"/>
    </row>
    <row r="197" spans="1:31" x14ac:dyDescent="0.25">
      <c r="A197" s="99"/>
      <c r="B197" s="95" t="s">
        <v>14</v>
      </c>
      <c r="C197" s="19"/>
      <c r="D197" s="20"/>
      <c r="E197" s="20"/>
      <c r="F197" s="19"/>
      <c r="G197" s="23">
        <f t="shared" ref="G197:AC197" si="185">G204+G211</f>
        <v>0</v>
      </c>
      <c r="H197" s="23">
        <f t="shared" si="185"/>
        <v>0</v>
      </c>
      <c r="I197" s="23">
        <f t="shared" si="185"/>
        <v>0</v>
      </c>
      <c r="J197" s="23">
        <f t="shared" si="185"/>
        <v>0</v>
      </c>
      <c r="K197" s="23">
        <f t="shared" si="185"/>
        <v>0</v>
      </c>
      <c r="L197" s="23">
        <f t="shared" si="185"/>
        <v>0</v>
      </c>
      <c r="M197" s="23">
        <f t="shared" si="185"/>
        <v>0</v>
      </c>
      <c r="N197" s="23">
        <f t="shared" si="185"/>
        <v>0</v>
      </c>
      <c r="O197" s="23">
        <f t="shared" si="185"/>
        <v>0</v>
      </c>
      <c r="P197" s="23">
        <f t="shared" si="185"/>
        <v>0</v>
      </c>
      <c r="Q197" s="23">
        <f t="shared" si="185"/>
        <v>0</v>
      </c>
      <c r="R197" s="23">
        <f t="shared" si="185"/>
        <v>0</v>
      </c>
      <c r="S197" s="23">
        <f t="shared" si="185"/>
        <v>0</v>
      </c>
      <c r="T197" s="23">
        <f t="shared" si="185"/>
        <v>0</v>
      </c>
      <c r="U197" s="23">
        <f t="shared" si="185"/>
        <v>0</v>
      </c>
      <c r="V197" s="23">
        <f t="shared" si="185"/>
        <v>0</v>
      </c>
      <c r="W197" s="23">
        <f t="shared" si="185"/>
        <v>0</v>
      </c>
      <c r="X197" s="23">
        <f t="shared" si="185"/>
        <v>0</v>
      </c>
      <c r="Y197" s="23">
        <f t="shared" si="185"/>
        <v>0</v>
      </c>
      <c r="Z197" s="23">
        <f t="shared" si="185"/>
        <v>0</v>
      </c>
      <c r="AA197" s="23">
        <f t="shared" si="185"/>
        <v>0</v>
      </c>
      <c r="AB197" s="23">
        <f t="shared" si="185"/>
        <v>0</v>
      </c>
      <c r="AC197" s="23">
        <f t="shared" si="185"/>
        <v>0</v>
      </c>
      <c r="AD197" s="100"/>
      <c r="AE197" s="100"/>
    </row>
    <row r="198" spans="1:31" x14ac:dyDescent="0.25">
      <c r="A198" s="99"/>
      <c r="B198" s="95" t="s">
        <v>15</v>
      </c>
      <c r="C198" s="19"/>
      <c r="D198" s="20"/>
      <c r="E198" s="20"/>
      <c r="F198" s="19"/>
      <c r="G198" s="23">
        <f t="shared" ref="G198:AC198" si="186">G205+G212</f>
        <v>0</v>
      </c>
      <c r="H198" s="23">
        <f t="shared" si="186"/>
        <v>0</v>
      </c>
      <c r="I198" s="23">
        <f t="shared" si="186"/>
        <v>0</v>
      </c>
      <c r="J198" s="23">
        <f t="shared" si="186"/>
        <v>0</v>
      </c>
      <c r="K198" s="23">
        <f t="shared" si="186"/>
        <v>0</v>
      </c>
      <c r="L198" s="23">
        <f t="shared" si="186"/>
        <v>0</v>
      </c>
      <c r="M198" s="23">
        <f t="shared" si="186"/>
        <v>0</v>
      </c>
      <c r="N198" s="23">
        <f t="shared" si="186"/>
        <v>0</v>
      </c>
      <c r="O198" s="23">
        <f t="shared" si="186"/>
        <v>0</v>
      </c>
      <c r="P198" s="23">
        <f t="shared" si="186"/>
        <v>0</v>
      </c>
      <c r="Q198" s="23">
        <f t="shared" si="186"/>
        <v>0</v>
      </c>
      <c r="R198" s="23">
        <f t="shared" si="186"/>
        <v>0</v>
      </c>
      <c r="S198" s="23">
        <f t="shared" si="186"/>
        <v>0</v>
      </c>
      <c r="T198" s="23">
        <f t="shared" si="186"/>
        <v>0</v>
      </c>
      <c r="U198" s="23">
        <f t="shared" si="186"/>
        <v>0</v>
      </c>
      <c r="V198" s="23">
        <f t="shared" si="186"/>
        <v>0</v>
      </c>
      <c r="W198" s="23">
        <f t="shared" si="186"/>
        <v>0</v>
      </c>
      <c r="X198" s="23">
        <f t="shared" si="186"/>
        <v>0</v>
      </c>
      <c r="Y198" s="23">
        <f t="shared" si="186"/>
        <v>0</v>
      </c>
      <c r="Z198" s="23">
        <f t="shared" si="186"/>
        <v>0</v>
      </c>
      <c r="AA198" s="23">
        <f t="shared" si="186"/>
        <v>0</v>
      </c>
      <c r="AB198" s="23">
        <f t="shared" si="186"/>
        <v>0</v>
      </c>
      <c r="AC198" s="23">
        <f t="shared" si="186"/>
        <v>0</v>
      </c>
      <c r="AD198" s="100"/>
      <c r="AE198" s="100"/>
    </row>
    <row r="199" spans="1:31" ht="89.25" customHeight="1" x14ac:dyDescent="0.25">
      <c r="A199" s="99"/>
      <c r="B199" s="95" t="s">
        <v>12</v>
      </c>
      <c r="C199" s="19"/>
      <c r="D199" s="20"/>
      <c r="E199" s="20"/>
      <c r="F199" s="19"/>
      <c r="G199" s="23">
        <f t="shared" ref="G199:AC199" si="187">G206+G213</f>
        <v>0</v>
      </c>
      <c r="H199" s="23">
        <f t="shared" si="187"/>
        <v>0</v>
      </c>
      <c r="I199" s="23">
        <f t="shared" si="187"/>
        <v>0</v>
      </c>
      <c r="J199" s="23">
        <f t="shared" si="187"/>
        <v>0</v>
      </c>
      <c r="K199" s="23">
        <f t="shared" si="187"/>
        <v>0</v>
      </c>
      <c r="L199" s="23">
        <f t="shared" si="187"/>
        <v>0</v>
      </c>
      <c r="M199" s="23">
        <f t="shared" si="187"/>
        <v>0</v>
      </c>
      <c r="N199" s="23">
        <f t="shared" si="187"/>
        <v>0</v>
      </c>
      <c r="O199" s="23">
        <f t="shared" si="187"/>
        <v>0</v>
      </c>
      <c r="P199" s="23">
        <f t="shared" si="187"/>
        <v>0</v>
      </c>
      <c r="Q199" s="23">
        <f t="shared" si="187"/>
        <v>0</v>
      </c>
      <c r="R199" s="23">
        <f t="shared" si="187"/>
        <v>0</v>
      </c>
      <c r="S199" s="23">
        <f t="shared" si="187"/>
        <v>0</v>
      </c>
      <c r="T199" s="23">
        <f t="shared" si="187"/>
        <v>0</v>
      </c>
      <c r="U199" s="23">
        <f t="shared" si="187"/>
        <v>0</v>
      </c>
      <c r="V199" s="23">
        <f t="shared" si="187"/>
        <v>0</v>
      </c>
      <c r="W199" s="23">
        <f t="shared" si="187"/>
        <v>0</v>
      </c>
      <c r="X199" s="23">
        <f t="shared" si="187"/>
        <v>0</v>
      </c>
      <c r="Y199" s="23">
        <f t="shared" si="187"/>
        <v>0</v>
      </c>
      <c r="Z199" s="23">
        <f t="shared" si="187"/>
        <v>0</v>
      </c>
      <c r="AA199" s="23">
        <f t="shared" si="187"/>
        <v>0</v>
      </c>
      <c r="AB199" s="23">
        <f t="shared" si="187"/>
        <v>0</v>
      </c>
      <c r="AC199" s="23">
        <f t="shared" si="187"/>
        <v>0</v>
      </c>
      <c r="AD199" s="100"/>
      <c r="AE199" s="100"/>
    </row>
    <row r="200" spans="1:31" ht="12.75" hidden="1" customHeight="1" x14ac:dyDescent="0.25">
      <c r="A200" s="105" t="s">
        <v>83</v>
      </c>
      <c r="B200" s="95" t="s">
        <v>141</v>
      </c>
      <c r="C200" s="19"/>
      <c r="D200" s="20"/>
      <c r="E200" s="20"/>
      <c r="F200" s="19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107" t="s">
        <v>76</v>
      </c>
      <c r="AE200" s="107" t="s">
        <v>91</v>
      </c>
    </row>
    <row r="201" spans="1:31" ht="25.5" hidden="1" customHeight="1" x14ac:dyDescent="0.25">
      <c r="A201" s="110"/>
      <c r="B201" s="95" t="s">
        <v>130</v>
      </c>
      <c r="C201" s="19"/>
      <c r="D201" s="20"/>
      <c r="E201" s="20"/>
      <c r="F201" s="19"/>
      <c r="G201" s="23" t="e">
        <f>ROUND(G202/G200,1)</f>
        <v>#DIV/0!</v>
      </c>
      <c r="H201" s="23" t="e">
        <f t="shared" ref="H201:AC201" si="188">ROUND(H202/H200,1)</f>
        <v>#DIV/0!</v>
      </c>
      <c r="I201" s="23" t="e">
        <f t="shared" si="188"/>
        <v>#DIV/0!</v>
      </c>
      <c r="J201" s="23" t="e">
        <f t="shared" si="188"/>
        <v>#DIV/0!</v>
      </c>
      <c r="K201" s="23" t="e">
        <f t="shared" si="188"/>
        <v>#DIV/0!</v>
      </c>
      <c r="L201" s="23" t="e">
        <f t="shared" si="188"/>
        <v>#DIV/0!</v>
      </c>
      <c r="M201" s="23" t="e">
        <f t="shared" si="188"/>
        <v>#DIV/0!</v>
      </c>
      <c r="N201" s="23" t="e">
        <f t="shared" si="188"/>
        <v>#DIV/0!</v>
      </c>
      <c r="O201" s="23" t="e">
        <f t="shared" si="188"/>
        <v>#DIV/0!</v>
      </c>
      <c r="P201" s="23" t="e">
        <f t="shared" si="188"/>
        <v>#DIV/0!</v>
      </c>
      <c r="Q201" s="23" t="e">
        <f t="shared" si="188"/>
        <v>#DIV/0!</v>
      </c>
      <c r="R201" s="23" t="e">
        <f t="shared" si="188"/>
        <v>#DIV/0!</v>
      </c>
      <c r="S201" s="23" t="e">
        <f t="shared" si="188"/>
        <v>#DIV/0!</v>
      </c>
      <c r="T201" s="23" t="e">
        <f t="shared" si="188"/>
        <v>#DIV/0!</v>
      </c>
      <c r="U201" s="23" t="e">
        <f t="shared" si="188"/>
        <v>#DIV/0!</v>
      </c>
      <c r="V201" s="23" t="e">
        <f t="shared" si="188"/>
        <v>#DIV/0!</v>
      </c>
      <c r="W201" s="23" t="e">
        <f t="shared" si="188"/>
        <v>#DIV/0!</v>
      </c>
      <c r="X201" s="23" t="e">
        <f t="shared" si="188"/>
        <v>#DIV/0!</v>
      </c>
      <c r="Y201" s="23" t="e">
        <f t="shared" si="188"/>
        <v>#DIV/0!</v>
      </c>
      <c r="Z201" s="23" t="e">
        <f t="shared" si="188"/>
        <v>#DIV/0!</v>
      </c>
      <c r="AA201" s="23" t="e">
        <f t="shared" si="188"/>
        <v>#DIV/0!</v>
      </c>
      <c r="AB201" s="23" t="e">
        <f t="shared" si="188"/>
        <v>#DIV/0!</v>
      </c>
      <c r="AC201" s="23" t="e">
        <f t="shared" si="188"/>
        <v>#DIV/0!</v>
      </c>
      <c r="AD201" s="108"/>
      <c r="AE201" s="108"/>
    </row>
    <row r="202" spans="1:31" ht="25.5" hidden="1" customHeight="1" x14ac:dyDescent="0.25">
      <c r="A202" s="110"/>
      <c r="B202" s="95" t="s">
        <v>123</v>
      </c>
      <c r="C202" s="19"/>
      <c r="D202" s="20"/>
      <c r="E202" s="20"/>
      <c r="F202" s="19"/>
      <c r="G202" s="23">
        <f>SUM(G203:G206)</f>
        <v>0</v>
      </c>
      <c r="H202" s="23">
        <f t="shared" ref="H202:AC202" si="189">SUM(H203:H206)</f>
        <v>0</v>
      </c>
      <c r="I202" s="23">
        <f t="shared" si="189"/>
        <v>0</v>
      </c>
      <c r="J202" s="23">
        <f t="shared" si="189"/>
        <v>0</v>
      </c>
      <c r="K202" s="23">
        <f t="shared" si="189"/>
        <v>0</v>
      </c>
      <c r="L202" s="23">
        <f t="shared" si="189"/>
        <v>0</v>
      </c>
      <c r="M202" s="23">
        <f t="shared" si="189"/>
        <v>0</v>
      </c>
      <c r="N202" s="23">
        <f t="shared" si="189"/>
        <v>0</v>
      </c>
      <c r="O202" s="23">
        <f t="shared" si="189"/>
        <v>0</v>
      </c>
      <c r="P202" s="23">
        <f t="shared" si="189"/>
        <v>0</v>
      </c>
      <c r="Q202" s="23">
        <f t="shared" si="189"/>
        <v>0</v>
      </c>
      <c r="R202" s="23">
        <f t="shared" si="189"/>
        <v>0</v>
      </c>
      <c r="S202" s="23">
        <f t="shared" si="189"/>
        <v>0</v>
      </c>
      <c r="T202" s="23">
        <f t="shared" si="189"/>
        <v>0</v>
      </c>
      <c r="U202" s="23">
        <f t="shared" si="189"/>
        <v>0</v>
      </c>
      <c r="V202" s="23">
        <f t="shared" si="189"/>
        <v>0</v>
      </c>
      <c r="W202" s="23">
        <f t="shared" si="189"/>
        <v>0</v>
      </c>
      <c r="X202" s="23">
        <f t="shared" si="189"/>
        <v>0</v>
      </c>
      <c r="Y202" s="23">
        <f t="shared" si="189"/>
        <v>0</v>
      </c>
      <c r="Z202" s="23">
        <f t="shared" si="189"/>
        <v>0</v>
      </c>
      <c r="AA202" s="23">
        <f t="shared" si="189"/>
        <v>0</v>
      </c>
      <c r="AB202" s="23">
        <f t="shared" si="189"/>
        <v>0</v>
      </c>
      <c r="AC202" s="23">
        <f t="shared" si="189"/>
        <v>0</v>
      </c>
      <c r="AD202" s="108"/>
      <c r="AE202" s="108"/>
    </row>
    <row r="203" spans="1:31" ht="12.75" hidden="1" customHeight="1" x14ac:dyDescent="0.25">
      <c r="A203" s="110"/>
      <c r="B203" s="95" t="s">
        <v>17</v>
      </c>
      <c r="C203" s="19"/>
      <c r="D203" s="20"/>
      <c r="E203" s="20"/>
      <c r="F203" s="19"/>
      <c r="G203" s="23">
        <f>I203+K203+M203+O203</f>
        <v>0</v>
      </c>
      <c r="H203" s="23">
        <f>J203+L203+N203+P203</f>
        <v>0</v>
      </c>
      <c r="I203" s="23"/>
      <c r="J203" s="23"/>
      <c r="K203" s="23"/>
      <c r="L203" s="23"/>
      <c r="M203" s="23"/>
      <c r="N203" s="23"/>
      <c r="O203" s="23"/>
      <c r="P203" s="23"/>
      <c r="Q203" s="23">
        <f>S203+U203+W203+Y203</f>
        <v>0</v>
      </c>
      <c r="R203" s="23">
        <f>T203+V203+X203+Z203</f>
        <v>0</v>
      </c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108"/>
      <c r="AE203" s="108"/>
    </row>
    <row r="204" spans="1:31" ht="12.75" hidden="1" customHeight="1" x14ac:dyDescent="0.25">
      <c r="A204" s="110"/>
      <c r="B204" s="95" t="s">
        <v>14</v>
      </c>
      <c r="C204" s="19"/>
      <c r="D204" s="20"/>
      <c r="E204" s="20"/>
      <c r="F204" s="19"/>
      <c r="G204" s="23">
        <f t="shared" ref="G204:H206" si="190">I204+K204+M204+O204</f>
        <v>0</v>
      </c>
      <c r="H204" s="23">
        <f t="shared" si="190"/>
        <v>0</v>
      </c>
      <c r="I204" s="23"/>
      <c r="J204" s="23"/>
      <c r="K204" s="23"/>
      <c r="L204" s="23"/>
      <c r="M204" s="23"/>
      <c r="N204" s="23"/>
      <c r="O204" s="23"/>
      <c r="P204" s="23"/>
      <c r="Q204" s="23">
        <f t="shared" ref="Q204:Q206" si="191">S204+U204+W204+Y204</f>
        <v>0</v>
      </c>
      <c r="R204" s="23">
        <f t="shared" ref="R204:R206" si="192">T204+V204+X204+Z204</f>
        <v>0</v>
      </c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108"/>
      <c r="AE204" s="108"/>
    </row>
    <row r="205" spans="1:31" ht="12.75" hidden="1" customHeight="1" x14ac:dyDescent="0.25">
      <c r="A205" s="110"/>
      <c r="B205" s="95" t="s">
        <v>15</v>
      </c>
      <c r="C205" s="19"/>
      <c r="D205" s="20"/>
      <c r="E205" s="20"/>
      <c r="F205" s="19"/>
      <c r="G205" s="23">
        <f t="shared" si="190"/>
        <v>0</v>
      </c>
      <c r="H205" s="23">
        <f t="shared" si="190"/>
        <v>0</v>
      </c>
      <c r="I205" s="23"/>
      <c r="J205" s="23"/>
      <c r="K205" s="23"/>
      <c r="L205" s="23"/>
      <c r="M205" s="23"/>
      <c r="N205" s="23"/>
      <c r="O205" s="23"/>
      <c r="P205" s="23"/>
      <c r="Q205" s="23">
        <f t="shared" si="191"/>
        <v>0</v>
      </c>
      <c r="R205" s="23">
        <f t="shared" si="192"/>
        <v>0</v>
      </c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108"/>
      <c r="AE205" s="108"/>
    </row>
    <row r="206" spans="1:31" ht="12.75" hidden="1" customHeight="1" x14ac:dyDescent="0.25">
      <c r="A206" s="106"/>
      <c r="B206" s="97" t="s">
        <v>12</v>
      </c>
      <c r="C206" s="19"/>
      <c r="D206" s="20"/>
      <c r="E206" s="20"/>
      <c r="F206" s="19"/>
      <c r="G206" s="23">
        <f t="shared" si="190"/>
        <v>0</v>
      </c>
      <c r="H206" s="23">
        <f t="shared" si="190"/>
        <v>0</v>
      </c>
      <c r="I206" s="23"/>
      <c r="J206" s="23"/>
      <c r="K206" s="23"/>
      <c r="L206" s="23"/>
      <c r="M206" s="23"/>
      <c r="N206" s="23"/>
      <c r="O206" s="23"/>
      <c r="P206" s="23"/>
      <c r="Q206" s="23">
        <f t="shared" si="191"/>
        <v>0</v>
      </c>
      <c r="R206" s="23">
        <f t="shared" si="192"/>
        <v>0</v>
      </c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109"/>
      <c r="AE206" s="109"/>
    </row>
    <row r="207" spans="1:31" ht="12.75" hidden="1" customHeight="1" x14ac:dyDescent="0.25">
      <c r="A207" s="105" t="s">
        <v>84</v>
      </c>
      <c r="B207" s="97" t="s">
        <v>140</v>
      </c>
      <c r="C207" s="22"/>
      <c r="D207" s="20"/>
      <c r="E207" s="20"/>
      <c r="F207" s="19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107" t="s">
        <v>45</v>
      </c>
      <c r="AE207" s="107" t="s">
        <v>91</v>
      </c>
    </row>
    <row r="208" spans="1:31" ht="25.5" hidden="1" customHeight="1" x14ac:dyDescent="0.25">
      <c r="A208" s="110"/>
      <c r="B208" s="95" t="s">
        <v>129</v>
      </c>
      <c r="C208" s="19"/>
      <c r="D208" s="20"/>
      <c r="E208" s="20"/>
      <c r="F208" s="19"/>
      <c r="G208" s="23" t="e">
        <f>ROUND(G209/G207,1)</f>
        <v>#DIV/0!</v>
      </c>
      <c r="H208" s="23" t="e">
        <f t="shared" ref="H208:AC208" si="193">ROUND(H209/H207,1)</f>
        <v>#DIV/0!</v>
      </c>
      <c r="I208" s="23" t="e">
        <f t="shared" si="193"/>
        <v>#DIV/0!</v>
      </c>
      <c r="J208" s="23" t="e">
        <f t="shared" si="193"/>
        <v>#DIV/0!</v>
      </c>
      <c r="K208" s="23" t="e">
        <f t="shared" si="193"/>
        <v>#DIV/0!</v>
      </c>
      <c r="L208" s="23" t="e">
        <f t="shared" si="193"/>
        <v>#DIV/0!</v>
      </c>
      <c r="M208" s="23" t="e">
        <f t="shared" si="193"/>
        <v>#DIV/0!</v>
      </c>
      <c r="N208" s="23" t="e">
        <f t="shared" si="193"/>
        <v>#DIV/0!</v>
      </c>
      <c r="O208" s="23" t="e">
        <f t="shared" si="193"/>
        <v>#DIV/0!</v>
      </c>
      <c r="P208" s="23" t="e">
        <f t="shared" si="193"/>
        <v>#DIV/0!</v>
      </c>
      <c r="Q208" s="23" t="e">
        <f t="shared" si="193"/>
        <v>#DIV/0!</v>
      </c>
      <c r="R208" s="23" t="e">
        <f t="shared" si="193"/>
        <v>#DIV/0!</v>
      </c>
      <c r="S208" s="23" t="e">
        <f t="shared" si="193"/>
        <v>#DIV/0!</v>
      </c>
      <c r="T208" s="23" t="e">
        <f t="shared" si="193"/>
        <v>#DIV/0!</v>
      </c>
      <c r="U208" s="23" t="e">
        <f t="shared" si="193"/>
        <v>#DIV/0!</v>
      </c>
      <c r="V208" s="23" t="e">
        <f t="shared" si="193"/>
        <v>#DIV/0!</v>
      </c>
      <c r="W208" s="23" t="e">
        <f t="shared" si="193"/>
        <v>#DIV/0!</v>
      </c>
      <c r="X208" s="23" t="e">
        <f t="shared" si="193"/>
        <v>#DIV/0!</v>
      </c>
      <c r="Y208" s="23" t="e">
        <f t="shared" si="193"/>
        <v>#DIV/0!</v>
      </c>
      <c r="Z208" s="23" t="e">
        <f t="shared" si="193"/>
        <v>#DIV/0!</v>
      </c>
      <c r="AA208" s="23" t="e">
        <f t="shared" si="193"/>
        <v>#DIV/0!</v>
      </c>
      <c r="AB208" s="23" t="e">
        <f t="shared" si="193"/>
        <v>#DIV/0!</v>
      </c>
      <c r="AC208" s="23" t="e">
        <f t="shared" si="193"/>
        <v>#DIV/0!</v>
      </c>
      <c r="AD208" s="108"/>
      <c r="AE208" s="108"/>
    </row>
    <row r="209" spans="1:31" ht="25.5" hidden="1" customHeight="1" x14ac:dyDescent="0.25">
      <c r="A209" s="110"/>
      <c r="B209" s="95" t="s">
        <v>123</v>
      </c>
      <c r="C209" s="19"/>
      <c r="D209" s="20"/>
      <c r="E209" s="20"/>
      <c r="F209" s="19"/>
      <c r="G209" s="23">
        <f>SUM(G210:G213)</f>
        <v>0</v>
      </c>
      <c r="H209" s="23">
        <f t="shared" ref="H209:AC209" si="194">SUM(H210:H213)</f>
        <v>0</v>
      </c>
      <c r="I209" s="23">
        <f t="shared" si="194"/>
        <v>0</v>
      </c>
      <c r="J209" s="23">
        <f t="shared" si="194"/>
        <v>0</v>
      </c>
      <c r="K209" s="23">
        <f t="shared" si="194"/>
        <v>0</v>
      </c>
      <c r="L209" s="23">
        <f t="shared" si="194"/>
        <v>0</v>
      </c>
      <c r="M209" s="23">
        <f t="shared" si="194"/>
        <v>0</v>
      </c>
      <c r="N209" s="23">
        <f t="shared" si="194"/>
        <v>0</v>
      </c>
      <c r="O209" s="23">
        <f t="shared" si="194"/>
        <v>0</v>
      </c>
      <c r="P209" s="23">
        <f t="shared" si="194"/>
        <v>0</v>
      </c>
      <c r="Q209" s="23">
        <f t="shared" si="194"/>
        <v>0</v>
      </c>
      <c r="R209" s="23">
        <f t="shared" si="194"/>
        <v>0</v>
      </c>
      <c r="S209" s="23">
        <f t="shared" si="194"/>
        <v>0</v>
      </c>
      <c r="T209" s="23">
        <f t="shared" si="194"/>
        <v>0</v>
      </c>
      <c r="U209" s="23">
        <f t="shared" si="194"/>
        <v>0</v>
      </c>
      <c r="V209" s="23">
        <f t="shared" si="194"/>
        <v>0</v>
      </c>
      <c r="W209" s="23">
        <f t="shared" si="194"/>
        <v>0</v>
      </c>
      <c r="X209" s="23">
        <f t="shared" si="194"/>
        <v>0</v>
      </c>
      <c r="Y209" s="23">
        <f t="shared" si="194"/>
        <v>0</v>
      </c>
      <c r="Z209" s="23">
        <f t="shared" si="194"/>
        <v>0</v>
      </c>
      <c r="AA209" s="23">
        <f t="shared" si="194"/>
        <v>0</v>
      </c>
      <c r="AB209" s="23">
        <f t="shared" si="194"/>
        <v>0</v>
      </c>
      <c r="AC209" s="23">
        <f t="shared" si="194"/>
        <v>0</v>
      </c>
      <c r="AD209" s="108"/>
      <c r="AE209" s="108"/>
    </row>
    <row r="210" spans="1:31" ht="12.75" hidden="1" customHeight="1" x14ac:dyDescent="0.25">
      <c r="A210" s="110"/>
      <c r="B210" s="95" t="s">
        <v>17</v>
      </c>
      <c r="C210" s="19"/>
      <c r="D210" s="20"/>
      <c r="E210" s="20"/>
      <c r="F210" s="19"/>
      <c r="G210" s="23">
        <f>I210+K210+M210+O210</f>
        <v>0</v>
      </c>
      <c r="H210" s="23">
        <f>J210+L210+N210+P210</f>
        <v>0</v>
      </c>
      <c r="I210" s="23"/>
      <c r="J210" s="23"/>
      <c r="K210" s="23"/>
      <c r="L210" s="23"/>
      <c r="M210" s="23"/>
      <c r="N210" s="23"/>
      <c r="O210" s="23"/>
      <c r="P210" s="23"/>
      <c r="Q210" s="23">
        <f>S210+U210+W210+Y210</f>
        <v>0</v>
      </c>
      <c r="R210" s="23">
        <f>T210+V210+X210+Z210</f>
        <v>0</v>
      </c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108"/>
      <c r="AE210" s="108"/>
    </row>
    <row r="211" spans="1:31" ht="12.75" hidden="1" customHeight="1" x14ac:dyDescent="0.25">
      <c r="A211" s="110"/>
      <c r="B211" s="95" t="s">
        <v>14</v>
      </c>
      <c r="C211" s="19"/>
      <c r="D211" s="20"/>
      <c r="E211" s="20"/>
      <c r="F211" s="19"/>
      <c r="G211" s="23">
        <f>I211+K211+M211+O211</f>
        <v>0</v>
      </c>
      <c r="H211" s="23">
        <f t="shared" ref="H211:H213" si="195">J211+L211+N211+P211</f>
        <v>0</v>
      </c>
      <c r="I211" s="23"/>
      <c r="J211" s="23"/>
      <c r="K211" s="23"/>
      <c r="L211" s="23"/>
      <c r="M211" s="23"/>
      <c r="N211" s="23"/>
      <c r="O211" s="23"/>
      <c r="P211" s="23"/>
      <c r="Q211" s="23">
        <f>S211+U211+W211+Y211</f>
        <v>0</v>
      </c>
      <c r="R211" s="23">
        <f t="shared" ref="R211:R213" si="196">T211+V211+X211+Z211</f>
        <v>0</v>
      </c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108"/>
      <c r="AE211" s="108"/>
    </row>
    <row r="212" spans="1:31" ht="12.75" hidden="1" customHeight="1" x14ac:dyDescent="0.25">
      <c r="A212" s="110"/>
      <c r="B212" s="95" t="s">
        <v>15</v>
      </c>
      <c r="C212" s="19"/>
      <c r="D212" s="20"/>
      <c r="E212" s="20"/>
      <c r="F212" s="19"/>
      <c r="G212" s="23">
        <f t="shared" ref="G212:G213" si="197">I212+K212+M212+O212</f>
        <v>0</v>
      </c>
      <c r="H212" s="23">
        <f t="shared" si="195"/>
        <v>0</v>
      </c>
      <c r="I212" s="23"/>
      <c r="J212" s="23"/>
      <c r="K212" s="23"/>
      <c r="L212" s="23"/>
      <c r="M212" s="23"/>
      <c r="N212" s="23"/>
      <c r="O212" s="23"/>
      <c r="P212" s="23"/>
      <c r="Q212" s="23">
        <f t="shared" ref="Q212:Q213" si="198">S212+U212+W212+Y212</f>
        <v>0</v>
      </c>
      <c r="R212" s="23">
        <f t="shared" si="196"/>
        <v>0</v>
      </c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108"/>
      <c r="AE212" s="108"/>
    </row>
    <row r="213" spans="1:31" ht="12.75" hidden="1" customHeight="1" x14ac:dyDescent="0.25">
      <c r="A213" s="106"/>
      <c r="B213" s="95" t="s">
        <v>12</v>
      </c>
      <c r="C213" s="19"/>
      <c r="D213" s="20"/>
      <c r="E213" s="20"/>
      <c r="F213" s="19"/>
      <c r="G213" s="23">
        <f t="shared" si="197"/>
        <v>0</v>
      </c>
      <c r="H213" s="23">
        <f t="shared" si="195"/>
        <v>0</v>
      </c>
      <c r="I213" s="23"/>
      <c r="J213" s="23"/>
      <c r="K213" s="23"/>
      <c r="L213" s="23"/>
      <c r="M213" s="23"/>
      <c r="N213" s="23"/>
      <c r="O213" s="23"/>
      <c r="P213" s="23"/>
      <c r="Q213" s="23">
        <f t="shared" si="198"/>
        <v>0</v>
      </c>
      <c r="R213" s="23">
        <f t="shared" si="196"/>
        <v>0</v>
      </c>
      <c r="S213" s="23"/>
      <c r="T213" s="23"/>
      <c r="U213" s="23"/>
      <c r="V213" s="23"/>
      <c r="W213" s="23"/>
      <c r="X213" s="23"/>
      <c r="Y213" s="23"/>
      <c r="Z213" s="23"/>
      <c r="AA213" s="23"/>
      <c r="AB213" s="93"/>
      <c r="AC213" s="93"/>
      <c r="AD213" s="109"/>
      <c r="AE213" s="109"/>
    </row>
    <row r="214" spans="1:31" ht="24" customHeight="1" x14ac:dyDescent="0.25">
      <c r="A214" s="105" t="s">
        <v>473</v>
      </c>
      <c r="B214" s="95" t="s">
        <v>528</v>
      </c>
      <c r="C214" s="19"/>
      <c r="D214" s="20"/>
      <c r="E214" s="20"/>
      <c r="F214" s="19"/>
      <c r="G214" s="23">
        <f>G224</f>
        <v>1</v>
      </c>
      <c r="H214" s="23">
        <f t="shared" ref="H214:P214" si="199">H224</f>
        <v>0</v>
      </c>
      <c r="I214" s="23">
        <f t="shared" si="199"/>
        <v>0</v>
      </c>
      <c r="J214" s="23">
        <f t="shared" si="199"/>
        <v>0</v>
      </c>
      <c r="K214" s="23">
        <f t="shared" si="199"/>
        <v>1</v>
      </c>
      <c r="L214" s="23">
        <f t="shared" si="199"/>
        <v>0</v>
      </c>
      <c r="M214" s="23">
        <f t="shared" si="199"/>
        <v>0</v>
      </c>
      <c r="N214" s="23">
        <f t="shared" si="199"/>
        <v>0</v>
      </c>
      <c r="O214" s="23">
        <f t="shared" si="199"/>
        <v>0</v>
      </c>
      <c r="P214" s="23">
        <f t="shared" si="199"/>
        <v>0</v>
      </c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100" t="s">
        <v>474</v>
      </c>
      <c r="AE214" s="100" t="s">
        <v>471</v>
      </c>
    </row>
    <row r="215" spans="1:31" ht="26.4" customHeight="1" x14ac:dyDescent="0.25">
      <c r="A215" s="110"/>
      <c r="B215" s="95" t="s">
        <v>131</v>
      </c>
      <c r="C215" s="19"/>
      <c r="D215" s="20"/>
      <c r="E215" s="20"/>
      <c r="F215" s="19"/>
      <c r="G215" s="23">
        <f>ROUND(G216/G214,1)</f>
        <v>80</v>
      </c>
      <c r="H215" s="23" t="e">
        <f t="shared" ref="H215:P215" si="200">ROUND(H216/H214,1)</f>
        <v>#DIV/0!</v>
      </c>
      <c r="I215" s="23" t="e">
        <f t="shared" si="200"/>
        <v>#DIV/0!</v>
      </c>
      <c r="J215" s="23" t="e">
        <f t="shared" si="200"/>
        <v>#DIV/0!</v>
      </c>
      <c r="K215" s="23">
        <f t="shared" si="200"/>
        <v>0</v>
      </c>
      <c r="L215" s="23" t="e">
        <f t="shared" si="200"/>
        <v>#DIV/0!</v>
      </c>
      <c r="M215" s="23" t="e">
        <f t="shared" si="200"/>
        <v>#DIV/0!</v>
      </c>
      <c r="N215" s="23" t="e">
        <f t="shared" si="200"/>
        <v>#DIV/0!</v>
      </c>
      <c r="O215" s="23" t="e">
        <f t="shared" si="200"/>
        <v>#DIV/0!</v>
      </c>
      <c r="P215" s="23" t="e">
        <f t="shared" si="200"/>
        <v>#DIV/0!</v>
      </c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100"/>
      <c r="AE215" s="100"/>
    </row>
    <row r="216" spans="1:31" ht="45" customHeight="1" x14ac:dyDescent="0.25">
      <c r="A216" s="110"/>
      <c r="B216" s="95" t="s">
        <v>101</v>
      </c>
      <c r="C216" s="19"/>
      <c r="D216" s="20"/>
      <c r="E216" s="20"/>
      <c r="F216" s="19"/>
      <c r="G216" s="23">
        <f>SUM(G217:G223)</f>
        <v>80</v>
      </c>
      <c r="H216" s="23">
        <f t="shared" ref="H216:AC216" si="201">SUM(H217:H223)</f>
        <v>0</v>
      </c>
      <c r="I216" s="23">
        <f t="shared" si="201"/>
        <v>80</v>
      </c>
      <c r="J216" s="23">
        <f t="shared" si="201"/>
        <v>0</v>
      </c>
      <c r="K216" s="23">
        <f t="shared" si="201"/>
        <v>0</v>
      </c>
      <c r="L216" s="23">
        <f t="shared" si="201"/>
        <v>0</v>
      </c>
      <c r="M216" s="23">
        <f t="shared" si="201"/>
        <v>0</v>
      </c>
      <c r="N216" s="23">
        <f t="shared" si="201"/>
        <v>0</v>
      </c>
      <c r="O216" s="23">
        <f t="shared" si="201"/>
        <v>0</v>
      </c>
      <c r="P216" s="23">
        <f t="shared" si="201"/>
        <v>0</v>
      </c>
      <c r="Q216" s="23">
        <f>SUM(Q217:Q223)</f>
        <v>23860</v>
      </c>
      <c r="R216" s="23">
        <f t="shared" ref="R216:Z216" si="202">SUM(R217:R223)</f>
        <v>0</v>
      </c>
      <c r="S216" s="23">
        <f t="shared" si="202"/>
        <v>300</v>
      </c>
      <c r="T216" s="23">
        <f t="shared" si="202"/>
        <v>0</v>
      </c>
      <c r="U216" s="23">
        <f t="shared" si="202"/>
        <v>0</v>
      </c>
      <c r="V216" s="23">
        <f t="shared" si="202"/>
        <v>0</v>
      </c>
      <c r="W216" s="23">
        <f t="shared" si="202"/>
        <v>23560</v>
      </c>
      <c r="X216" s="23">
        <f t="shared" si="202"/>
        <v>0</v>
      </c>
      <c r="Y216" s="23">
        <f t="shared" si="202"/>
        <v>0</v>
      </c>
      <c r="Z216" s="23">
        <f t="shared" si="202"/>
        <v>0</v>
      </c>
      <c r="AA216" s="23">
        <f>SUM(AA217:AA223)</f>
        <v>300</v>
      </c>
      <c r="AB216" s="23">
        <f>SUM(AB217:AB223)</f>
        <v>300</v>
      </c>
      <c r="AC216" s="23">
        <f t="shared" si="201"/>
        <v>300</v>
      </c>
      <c r="AD216" s="100"/>
      <c r="AE216" s="100"/>
    </row>
    <row r="217" spans="1:31" ht="26.25" customHeight="1" x14ac:dyDescent="0.25">
      <c r="A217" s="110"/>
      <c r="B217" s="105" t="s">
        <v>17</v>
      </c>
      <c r="C217" s="18" t="s">
        <v>48</v>
      </c>
      <c r="D217" s="18" t="s">
        <v>42</v>
      </c>
      <c r="E217" s="89" t="str">
        <f>E227</f>
        <v>07100R4983</v>
      </c>
      <c r="F217" s="18" t="s">
        <v>56</v>
      </c>
      <c r="G217" s="23">
        <f>G227</f>
        <v>80</v>
      </c>
      <c r="H217" s="23">
        <f t="shared" ref="H217:AC217" si="203">H227</f>
        <v>0</v>
      </c>
      <c r="I217" s="23">
        <f t="shared" si="203"/>
        <v>80</v>
      </c>
      <c r="J217" s="23">
        <f t="shared" si="203"/>
        <v>0</v>
      </c>
      <c r="K217" s="23">
        <f t="shared" si="203"/>
        <v>0</v>
      </c>
      <c r="L217" s="23">
        <f t="shared" si="203"/>
        <v>0</v>
      </c>
      <c r="M217" s="23">
        <f t="shared" si="203"/>
        <v>0</v>
      </c>
      <c r="N217" s="23">
        <f t="shared" si="203"/>
        <v>0</v>
      </c>
      <c r="O217" s="23">
        <f t="shared" si="203"/>
        <v>0</v>
      </c>
      <c r="P217" s="23">
        <f t="shared" si="203"/>
        <v>0</v>
      </c>
      <c r="Q217" s="23">
        <f>Q227</f>
        <v>300</v>
      </c>
      <c r="R217" s="23">
        <f t="shared" si="203"/>
        <v>0</v>
      </c>
      <c r="S217" s="23">
        <f t="shared" si="203"/>
        <v>300</v>
      </c>
      <c r="T217" s="23">
        <f t="shared" si="203"/>
        <v>0</v>
      </c>
      <c r="U217" s="23">
        <f t="shared" si="203"/>
        <v>0</v>
      </c>
      <c r="V217" s="23">
        <f t="shared" si="203"/>
        <v>0</v>
      </c>
      <c r="W217" s="23">
        <f t="shared" si="203"/>
        <v>0</v>
      </c>
      <c r="X217" s="23">
        <f t="shared" si="203"/>
        <v>0</v>
      </c>
      <c r="Y217" s="23">
        <f t="shared" si="203"/>
        <v>0</v>
      </c>
      <c r="Z217" s="23">
        <f t="shared" si="203"/>
        <v>0</v>
      </c>
      <c r="AA217" s="23">
        <f>AA227</f>
        <v>300</v>
      </c>
      <c r="AB217" s="23">
        <f>AB227</f>
        <v>300</v>
      </c>
      <c r="AC217" s="23">
        <f t="shared" si="203"/>
        <v>300</v>
      </c>
      <c r="AD217" s="100"/>
      <c r="AE217" s="100"/>
    </row>
    <row r="218" spans="1:31" ht="26.25" customHeight="1" x14ac:dyDescent="0.25">
      <c r="A218" s="110"/>
      <c r="B218" s="110"/>
      <c r="C218" s="38" t="str">
        <f>C263</f>
        <v>136</v>
      </c>
      <c r="D218" s="38" t="str">
        <f t="shared" ref="D218:F218" si="204">D263</f>
        <v>0709</v>
      </c>
      <c r="E218" s="38" t="str">
        <f t="shared" si="204"/>
        <v>7100R4983</v>
      </c>
      <c r="F218" s="38" t="str">
        <f t="shared" si="204"/>
        <v>242</v>
      </c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>
        <f>Q263+Q241</f>
        <v>1590</v>
      </c>
      <c r="R218" s="23">
        <f t="shared" ref="R218:AC218" si="205">R263</f>
        <v>0</v>
      </c>
      <c r="S218" s="23">
        <f t="shared" si="205"/>
        <v>0</v>
      </c>
      <c r="T218" s="23">
        <f t="shared" si="205"/>
        <v>0</v>
      </c>
      <c r="U218" s="23">
        <f t="shared" si="205"/>
        <v>0</v>
      </c>
      <c r="V218" s="23">
        <f t="shared" si="205"/>
        <v>0</v>
      </c>
      <c r="W218" s="23">
        <f>W263+W241</f>
        <v>1590</v>
      </c>
      <c r="X218" s="23">
        <f t="shared" si="205"/>
        <v>0</v>
      </c>
      <c r="Y218" s="23">
        <f t="shared" si="205"/>
        <v>0</v>
      </c>
      <c r="Z218" s="23">
        <f t="shared" si="205"/>
        <v>0</v>
      </c>
      <c r="AA218" s="23">
        <f>AA263+AA241</f>
        <v>0</v>
      </c>
      <c r="AB218" s="23">
        <f>AB263+AB241</f>
        <v>0</v>
      </c>
      <c r="AC218" s="23">
        <f t="shared" si="205"/>
        <v>0</v>
      </c>
      <c r="AD218" s="100"/>
      <c r="AE218" s="100"/>
    </row>
    <row r="219" spans="1:31" ht="26.25" customHeight="1" x14ac:dyDescent="0.25">
      <c r="A219" s="110"/>
      <c r="B219" s="106"/>
      <c r="C219" s="38" t="str">
        <f>C264</f>
        <v>136</v>
      </c>
      <c r="D219" s="38" t="str">
        <f t="shared" ref="D219:F221" si="206">D264</f>
        <v>0709</v>
      </c>
      <c r="E219" s="38" t="str">
        <f t="shared" si="206"/>
        <v>7100R4983</v>
      </c>
      <c r="F219" s="38" t="str">
        <f t="shared" si="206"/>
        <v>244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>
        <f>Q264+Q249</f>
        <v>5510</v>
      </c>
      <c r="R219" s="23">
        <f t="shared" ref="R219:AC219" si="207">R264</f>
        <v>0</v>
      </c>
      <c r="S219" s="23">
        <f t="shared" si="207"/>
        <v>0</v>
      </c>
      <c r="T219" s="23">
        <f t="shared" si="207"/>
        <v>0</v>
      </c>
      <c r="U219" s="23">
        <f t="shared" si="207"/>
        <v>0</v>
      </c>
      <c r="V219" s="23">
        <f t="shared" si="207"/>
        <v>0</v>
      </c>
      <c r="W219" s="23">
        <f>W264+W249</f>
        <v>5510</v>
      </c>
      <c r="X219" s="23">
        <f t="shared" si="207"/>
        <v>0</v>
      </c>
      <c r="Y219" s="23">
        <f t="shared" si="207"/>
        <v>0</v>
      </c>
      <c r="Z219" s="23">
        <f t="shared" si="207"/>
        <v>0</v>
      </c>
      <c r="AA219" s="23">
        <f>AA264+AA249</f>
        <v>0</v>
      </c>
      <c r="AB219" s="23">
        <f>AB264+AB249</f>
        <v>0</v>
      </c>
      <c r="AC219" s="23">
        <f t="shared" si="207"/>
        <v>0</v>
      </c>
      <c r="AD219" s="100"/>
      <c r="AE219" s="100"/>
    </row>
    <row r="220" spans="1:31" ht="26.25" customHeight="1" x14ac:dyDescent="0.25">
      <c r="A220" s="110"/>
      <c r="B220" s="107" t="s">
        <v>14</v>
      </c>
      <c r="C220" s="38">
        <v>136</v>
      </c>
      <c r="D220" s="18" t="s">
        <v>42</v>
      </c>
      <c r="E220" s="38" t="str">
        <f t="shared" si="206"/>
        <v>07100R4983</v>
      </c>
      <c r="F220" s="38">
        <v>244</v>
      </c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>
        <f>Q265+Q235+Q243</f>
        <v>12750</v>
      </c>
      <c r="R220" s="23"/>
      <c r="S220" s="23"/>
      <c r="T220" s="23"/>
      <c r="U220" s="23"/>
      <c r="V220" s="23"/>
      <c r="W220" s="23">
        <f>W265+W235+W243</f>
        <v>12750</v>
      </c>
      <c r="X220" s="23"/>
      <c r="Y220" s="23"/>
      <c r="Z220" s="23"/>
      <c r="AA220" s="23">
        <f>AA265+AA235+AA243</f>
        <v>0</v>
      </c>
      <c r="AB220" s="23">
        <f>AB265+AB235+AB243</f>
        <v>0</v>
      </c>
      <c r="AC220" s="23"/>
      <c r="AD220" s="100"/>
      <c r="AE220" s="100"/>
    </row>
    <row r="221" spans="1:31" x14ac:dyDescent="0.25">
      <c r="A221" s="110"/>
      <c r="B221" s="109"/>
      <c r="C221" s="19">
        <v>136</v>
      </c>
      <c r="D221" s="20" t="s">
        <v>42</v>
      </c>
      <c r="E221" s="38" t="str">
        <f t="shared" si="206"/>
        <v>07100R4983</v>
      </c>
      <c r="F221" s="19">
        <v>242</v>
      </c>
      <c r="G221" s="23">
        <f>G228</f>
        <v>0</v>
      </c>
      <c r="H221" s="23">
        <f t="shared" ref="H221:AC221" si="208">H228</f>
        <v>0</v>
      </c>
      <c r="I221" s="23">
        <f t="shared" si="208"/>
        <v>0</v>
      </c>
      <c r="J221" s="23">
        <f t="shared" si="208"/>
        <v>0</v>
      </c>
      <c r="K221" s="23">
        <f t="shared" si="208"/>
        <v>0</v>
      </c>
      <c r="L221" s="23">
        <f t="shared" si="208"/>
        <v>0</v>
      </c>
      <c r="M221" s="23">
        <f t="shared" si="208"/>
        <v>0</v>
      </c>
      <c r="N221" s="23">
        <f t="shared" si="208"/>
        <v>0</v>
      </c>
      <c r="O221" s="23">
        <f t="shared" si="208"/>
        <v>0</v>
      </c>
      <c r="P221" s="23">
        <f t="shared" si="208"/>
        <v>0</v>
      </c>
      <c r="Q221" s="23">
        <f>Q266+Q242</f>
        <v>3710</v>
      </c>
      <c r="R221" s="23">
        <f t="shared" si="208"/>
        <v>0</v>
      </c>
      <c r="S221" s="23">
        <f t="shared" si="208"/>
        <v>0</v>
      </c>
      <c r="T221" s="23">
        <f t="shared" si="208"/>
        <v>0</v>
      </c>
      <c r="U221" s="23">
        <f t="shared" si="208"/>
        <v>0</v>
      </c>
      <c r="V221" s="23">
        <f t="shared" si="208"/>
        <v>0</v>
      </c>
      <c r="W221" s="23">
        <f>W266+W242</f>
        <v>3710</v>
      </c>
      <c r="X221" s="23">
        <f t="shared" si="208"/>
        <v>0</v>
      </c>
      <c r="Y221" s="23">
        <f t="shared" si="208"/>
        <v>0</v>
      </c>
      <c r="Z221" s="23">
        <f t="shared" si="208"/>
        <v>0</v>
      </c>
      <c r="AA221" s="23">
        <f>AA266+AA242</f>
        <v>0</v>
      </c>
      <c r="AB221" s="23">
        <f>AB266+AB242</f>
        <v>0</v>
      </c>
      <c r="AC221" s="23">
        <f t="shared" si="208"/>
        <v>0</v>
      </c>
      <c r="AD221" s="100"/>
      <c r="AE221" s="100"/>
    </row>
    <row r="222" spans="1:31" x14ac:dyDescent="0.25">
      <c r="A222" s="110"/>
      <c r="B222" s="95" t="s">
        <v>15</v>
      </c>
      <c r="C222" s="19"/>
      <c r="D222" s="20"/>
      <c r="E222" s="20"/>
      <c r="F222" s="19"/>
      <c r="G222" s="23">
        <f>G229</f>
        <v>0</v>
      </c>
      <c r="H222" s="23">
        <f t="shared" ref="H222:AC222" si="209">H229</f>
        <v>0</v>
      </c>
      <c r="I222" s="23">
        <f t="shared" si="209"/>
        <v>0</v>
      </c>
      <c r="J222" s="23">
        <f t="shared" si="209"/>
        <v>0</v>
      </c>
      <c r="K222" s="23">
        <f t="shared" si="209"/>
        <v>0</v>
      </c>
      <c r="L222" s="23">
        <f t="shared" si="209"/>
        <v>0</v>
      </c>
      <c r="M222" s="23">
        <f t="shared" si="209"/>
        <v>0</v>
      </c>
      <c r="N222" s="23">
        <f t="shared" si="209"/>
        <v>0</v>
      </c>
      <c r="O222" s="23">
        <f t="shared" si="209"/>
        <v>0</v>
      </c>
      <c r="P222" s="23">
        <f t="shared" si="209"/>
        <v>0</v>
      </c>
      <c r="Q222" s="23">
        <f t="shared" si="209"/>
        <v>0</v>
      </c>
      <c r="R222" s="23">
        <f t="shared" si="209"/>
        <v>0</v>
      </c>
      <c r="S222" s="23">
        <f t="shared" si="209"/>
        <v>0</v>
      </c>
      <c r="T222" s="23">
        <f t="shared" si="209"/>
        <v>0</v>
      </c>
      <c r="U222" s="23">
        <f t="shared" si="209"/>
        <v>0</v>
      </c>
      <c r="V222" s="23">
        <f t="shared" si="209"/>
        <v>0</v>
      </c>
      <c r="W222" s="23">
        <f t="shared" si="209"/>
        <v>0</v>
      </c>
      <c r="X222" s="23">
        <f t="shared" si="209"/>
        <v>0</v>
      </c>
      <c r="Y222" s="23">
        <f t="shared" si="209"/>
        <v>0</v>
      </c>
      <c r="Z222" s="23">
        <f t="shared" si="209"/>
        <v>0</v>
      </c>
      <c r="AA222" s="23">
        <f t="shared" ref="AA222:AB222" si="210">AA229</f>
        <v>0</v>
      </c>
      <c r="AB222" s="23">
        <f t="shared" si="210"/>
        <v>0</v>
      </c>
      <c r="AC222" s="23">
        <f t="shared" si="209"/>
        <v>0</v>
      </c>
      <c r="AD222" s="100"/>
      <c r="AE222" s="100"/>
    </row>
    <row r="223" spans="1:31" ht="180" customHeight="1" x14ac:dyDescent="0.25">
      <c r="A223" s="106"/>
      <c r="B223" s="95" t="s">
        <v>12</v>
      </c>
      <c r="C223" s="19"/>
      <c r="D223" s="20"/>
      <c r="E223" s="20"/>
      <c r="F223" s="19"/>
      <c r="G223" s="23">
        <f>G230</f>
        <v>0</v>
      </c>
      <c r="H223" s="23">
        <f t="shared" ref="H223:AC223" si="211">H230</f>
        <v>0</v>
      </c>
      <c r="I223" s="23">
        <f t="shared" si="211"/>
        <v>0</v>
      </c>
      <c r="J223" s="23">
        <f t="shared" si="211"/>
        <v>0</v>
      </c>
      <c r="K223" s="23">
        <f t="shared" si="211"/>
        <v>0</v>
      </c>
      <c r="L223" s="23">
        <f t="shared" si="211"/>
        <v>0</v>
      </c>
      <c r="M223" s="23">
        <f t="shared" si="211"/>
        <v>0</v>
      </c>
      <c r="N223" s="23">
        <f t="shared" si="211"/>
        <v>0</v>
      </c>
      <c r="O223" s="23">
        <f t="shared" si="211"/>
        <v>0</v>
      </c>
      <c r="P223" s="23">
        <f t="shared" si="211"/>
        <v>0</v>
      </c>
      <c r="Q223" s="23">
        <f t="shared" si="211"/>
        <v>0</v>
      </c>
      <c r="R223" s="23">
        <f t="shared" si="211"/>
        <v>0</v>
      </c>
      <c r="S223" s="23">
        <f t="shared" si="211"/>
        <v>0</v>
      </c>
      <c r="T223" s="23">
        <f t="shared" si="211"/>
        <v>0</v>
      </c>
      <c r="U223" s="23">
        <f t="shared" si="211"/>
        <v>0</v>
      </c>
      <c r="V223" s="23">
        <f t="shared" si="211"/>
        <v>0</v>
      </c>
      <c r="W223" s="23">
        <f t="shared" si="211"/>
        <v>0</v>
      </c>
      <c r="X223" s="23">
        <f t="shared" si="211"/>
        <v>0</v>
      </c>
      <c r="Y223" s="23">
        <f t="shared" si="211"/>
        <v>0</v>
      </c>
      <c r="Z223" s="23">
        <f t="shared" si="211"/>
        <v>0</v>
      </c>
      <c r="AA223" s="23">
        <f t="shared" si="211"/>
        <v>0</v>
      </c>
      <c r="AB223" s="23">
        <f t="shared" si="211"/>
        <v>0</v>
      </c>
      <c r="AC223" s="23">
        <f t="shared" si="211"/>
        <v>0</v>
      </c>
      <c r="AD223" s="100"/>
      <c r="AE223" s="100"/>
    </row>
    <row r="224" spans="1:31" ht="30.6" customHeight="1" x14ac:dyDescent="0.25">
      <c r="A224" s="101" t="s">
        <v>230</v>
      </c>
      <c r="B224" s="95" t="s">
        <v>528</v>
      </c>
      <c r="C224" s="19"/>
      <c r="D224" s="20"/>
      <c r="E224" s="20"/>
      <c r="F224" s="19"/>
      <c r="G224" s="23">
        <f>I224+K224+M224+O224</f>
        <v>1</v>
      </c>
      <c r="H224" s="23">
        <f>J224+L224+N224+P224</f>
        <v>0</v>
      </c>
      <c r="I224" s="29">
        <v>0</v>
      </c>
      <c r="J224" s="29">
        <v>0</v>
      </c>
      <c r="K224" s="29">
        <v>1</v>
      </c>
      <c r="L224" s="29"/>
      <c r="M224" s="29"/>
      <c r="N224" s="29"/>
      <c r="O224" s="29">
        <v>0</v>
      </c>
      <c r="P224" s="28"/>
      <c r="Q224" s="23">
        <v>2</v>
      </c>
      <c r="R224" s="23"/>
      <c r="S224" s="23">
        <v>2</v>
      </c>
      <c r="T224" s="23"/>
      <c r="U224" s="23"/>
      <c r="V224" s="23"/>
      <c r="W224" s="23"/>
      <c r="X224" s="23"/>
      <c r="Y224" s="23"/>
      <c r="Z224" s="23"/>
      <c r="AA224" s="23">
        <v>2</v>
      </c>
      <c r="AB224" s="23">
        <v>2</v>
      </c>
      <c r="AC224" s="23">
        <v>2</v>
      </c>
      <c r="AD224" s="100" t="s">
        <v>45</v>
      </c>
      <c r="AE224" s="107" t="s">
        <v>332</v>
      </c>
    </row>
    <row r="225" spans="1:31" ht="26.4" customHeight="1" x14ac:dyDescent="0.25">
      <c r="A225" s="101"/>
      <c r="B225" s="95" t="s">
        <v>132</v>
      </c>
      <c r="C225" s="19"/>
      <c r="D225" s="20"/>
      <c r="E225" s="20"/>
      <c r="F225" s="19"/>
      <c r="G225" s="23">
        <f>ROUND(G226/G224,1)</f>
        <v>80</v>
      </c>
      <c r="H225" s="23" t="e">
        <f t="shared" ref="H225:AC225" si="212">ROUND(H226/H224,1)</f>
        <v>#DIV/0!</v>
      </c>
      <c r="I225" s="23" t="e">
        <f t="shared" si="212"/>
        <v>#DIV/0!</v>
      </c>
      <c r="J225" s="23" t="e">
        <f t="shared" si="212"/>
        <v>#DIV/0!</v>
      </c>
      <c r="K225" s="23">
        <f t="shared" si="212"/>
        <v>0</v>
      </c>
      <c r="L225" s="23" t="e">
        <f t="shared" si="212"/>
        <v>#DIV/0!</v>
      </c>
      <c r="M225" s="23" t="e">
        <f t="shared" si="212"/>
        <v>#DIV/0!</v>
      </c>
      <c r="N225" s="23" t="e">
        <f t="shared" si="212"/>
        <v>#DIV/0!</v>
      </c>
      <c r="O225" s="23" t="e">
        <f t="shared" si="212"/>
        <v>#DIV/0!</v>
      </c>
      <c r="P225" s="23" t="e">
        <f t="shared" si="212"/>
        <v>#DIV/0!</v>
      </c>
      <c r="Q225" s="23">
        <f t="shared" si="212"/>
        <v>150</v>
      </c>
      <c r="R225" s="23" t="e">
        <f t="shared" si="212"/>
        <v>#DIV/0!</v>
      </c>
      <c r="S225" s="23">
        <f t="shared" si="212"/>
        <v>150</v>
      </c>
      <c r="T225" s="27" t="e">
        <f t="shared" si="212"/>
        <v>#DIV/0!</v>
      </c>
      <c r="U225" s="27" t="e">
        <f t="shared" si="212"/>
        <v>#DIV/0!</v>
      </c>
      <c r="V225" s="27" t="e">
        <f t="shared" si="212"/>
        <v>#DIV/0!</v>
      </c>
      <c r="W225" s="27" t="e">
        <f t="shared" si="212"/>
        <v>#DIV/0!</v>
      </c>
      <c r="X225" s="27" t="e">
        <f t="shared" si="212"/>
        <v>#DIV/0!</v>
      </c>
      <c r="Y225" s="27" t="e">
        <f t="shared" si="212"/>
        <v>#DIV/0!</v>
      </c>
      <c r="Z225" s="27" t="e">
        <f t="shared" si="212"/>
        <v>#DIV/0!</v>
      </c>
      <c r="AA225" s="23">
        <f t="shared" si="212"/>
        <v>150</v>
      </c>
      <c r="AB225" s="23">
        <f t="shared" si="212"/>
        <v>150</v>
      </c>
      <c r="AC225" s="23">
        <f t="shared" si="212"/>
        <v>150</v>
      </c>
      <c r="AD225" s="100"/>
      <c r="AE225" s="108"/>
    </row>
    <row r="226" spans="1:31" ht="36" customHeight="1" x14ac:dyDescent="0.25">
      <c r="A226" s="101"/>
      <c r="B226" s="95" t="s">
        <v>105</v>
      </c>
      <c r="C226" s="19"/>
      <c r="D226" s="20"/>
      <c r="E226" s="20"/>
      <c r="F226" s="19"/>
      <c r="G226" s="23">
        <f t="shared" ref="G226:AC226" si="213">SUM(G227:G230)</f>
        <v>80</v>
      </c>
      <c r="H226" s="23">
        <f t="shared" si="213"/>
        <v>0</v>
      </c>
      <c r="I226" s="23">
        <f t="shared" si="213"/>
        <v>80</v>
      </c>
      <c r="J226" s="23">
        <f t="shared" si="213"/>
        <v>0</v>
      </c>
      <c r="K226" s="23">
        <f t="shared" si="213"/>
        <v>0</v>
      </c>
      <c r="L226" s="23">
        <f t="shared" si="213"/>
        <v>0</v>
      </c>
      <c r="M226" s="23">
        <f t="shared" si="213"/>
        <v>0</v>
      </c>
      <c r="N226" s="23">
        <f t="shared" si="213"/>
        <v>0</v>
      </c>
      <c r="O226" s="23">
        <f t="shared" si="213"/>
        <v>0</v>
      </c>
      <c r="P226" s="23">
        <f t="shared" si="213"/>
        <v>0</v>
      </c>
      <c r="Q226" s="23">
        <f>SUM(Q227:Q230)</f>
        <v>300</v>
      </c>
      <c r="R226" s="23">
        <f t="shared" si="213"/>
        <v>0</v>
      </c>
      <c r="S226" s="23">
        <f t="shared" si="213"/>
        <v>300</v>
      </c>
      <c r="T226" s="23">
        <f t="shared" si="213"/>
        <v>0</v>
      </c>
      <c r="U226" s="23">
        <f t="shared" si="213"/>
        <v>0</v>
      </c>
      <c r="V226" s="23">
        <f t="shared" si="213"/>
        <v>0</v>
      </c>
      <c r="W226" s="23">
        <f t="shared" si="213"/>
        <v>0</v>
      </c>
      <c r="X226" s="23">
        <f t="shared" si="213"/>
        <v>0</v>
      </c>
      <c r="Y226" s="23">
        <f t="shared" si="213"/>
        <v>0</v>
      </c>
      <c r="Z226" s="23">
        <f t="shared" si="213"/>
        <v>0</v>
      </c>
      <c r="AA226" s="23">
        <f t="shared" si="213"/>
        <v>300</v>
      </c>
      <c r="AB226" s="23">
        <f t="shared" si="213"/>
        <v>300</v>
      </c>
      <c r="AC226" s="23">
        <f t="shared" si="213"/>
        <v>300</v>
      </c>
      <c r="AD226" s="100"/>
      <c r="AE226" s="108"/>
    </row>
    <row r="227" spans="1:31" x14ac:dyDescent="0.25">
      <c r="A227" s="101"/>
      <c r="B227" s="95" t="s">
        <v>17</v>
      </c>
      <c r="C227" s="18" t="s">
        <v>48</v>
      </c>
      <c r="D227" s="18" t="s">
        <v>42</v>
      </c>
      <c r="E227" s="18" t="s">
        <v>523</v>
      </c>
      <c r="F227" s="18" t="s">
        <v>56</v>
      </c>
      <c r="G227" s="23">
        <f>I227+K227+M227+O227</f>
        <v>80</v>
      </c>
      <c r="H227" s="28">
        <f>J227+L227+N227+P227</f>
        <v>0</v>
      </c>
      <c r="I227" s="29">
        <v>80</v>
      </c>
      <c r="J227" s="29"/>
      <c r="K227" s="29">
        <v>0</v>
      </c>
      <c r="L227" s="29"/>
      <c r="M227" s="29">
        <v>0</v>
      </c>
      <c r="N227" s="29"/>
      <c r="O227" s="29">
        <v>0</v>
      </c>
      <c r="P227" s="28"/>
      <c r="Q227" s="23">
        <f>S227+U227+W227+Y227</f>
        <v>300</v>
      </c>
      <c r="R227" s="28">
        <f>T227+V227+X227+Z227</f>
        <v>0</v>
      </c>
      <c r="S227" s="23">
        <v>300</v>
      </c>
      <c r="T227" s="23"/>
      <c r="U227" s="23"/>
      <c r="V227" s="23"/>
      <c r="W227" s="23"/>
      <c r="X227" s="23"/>
      <c r="Y227" s="23"/>
      <c r="Z227" s="23"/>
      <c r="AA227" s="23">
        <v>300</v>
      </c>
      <c r="AB227" s="23">
        <v>300</v>
      </c>
      <c r="AC227" s="23">
        <v>300</v>
      </c>
      <c r="AD227" s="100"/>
      <c r="AE227" s="108"/>
    </row>
    <row r="228" spans="1:31" ht="13.2" customHeight="1" x14ac:dyDescent="0.25">
      <c r="A228" s="101"/>
      <c r="B228" s="95" t="s">
        <v>14</v>
      </c>
      <c r="C228" s="19"/>
      <c r="D228" s="20"/>
      <c r="E228" s="20"/>
      <c r="F228" s="19"/>
      <c r="G228" s="23">
        <f t="shared" ref="G228:H230" si="214">I228+K228+M228+O228</f>
        <v>0</v>
      </c>
      <c r="H228" s="28">
        <f t="shared" si="214"/>
        <v>0</v>
      </c>
      <c r="I228" s="29"/>
      <c r="J228" s="29"/>
      <c r="K228" s="29"/>
      <c r="L228" s="29"/>
      <c r="M228" s="29"/>
      <c r="N228" s="29"/>
      <c r="O228" s="29"/>
      <c r="P228" s="28"/>
      <c r="Q228" s="23">
        <f t="shared" ref="Q228:Q230" si="215">S228+U228+W228+Y228</f>
        <v>0</v>
      </c>
      <c r="R228" s="28">
        <f t="shared" ref="R228:R230" si="216">T228+V228+X228+Z228</f>
        <v>0</v>
      </c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100"/>
      <c r="AE228" s="108"/>
    </row>
    <row r="229" spans="1:31" ht="13.2" customHeight="1" x14ac:dyDescent="0.25">
      <c r="A229" s="101"/>
      <c r="B229" s="95" t="s">
        <v>15</v>
      </c>
      <c r="C229" s="19"/>
      <c r="D229" s="20"/>
      <c r="E229" s="20"/>
      <c r="F229" s="19"/>
      <c r="G229" s="23">
        <f t="shared" si="214"/>
        <v>0</v>
      </c>
      <c r="H229" s="28">
        <f t="shared" si="214"/>
        <v>0</v>
      </c>
      <c r="I229" s="29"/>
      <c r="J229" s="29"/>
      <c r="K229" s="29"/>
      <c r="L229" s="29"/>
      <c r="M229" s="29"/>
      <c r="N229" s="29"/>
      <c r="O229" s="29"/>
      <c r="P229" s="28"/>
      <c r="Q229" s="23">
        <f t="shared" si="215"/>
        <v>0</v>
      </c>
      <c r="R229" s="28">
        <f t="shared" si="216"/>
        <v>0</v>
      </c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100"/>
      <c r="AE229" s="108"/>
    </row>
    <row r="230" spans="1:31" ht="13.2" customHeight="1" x14ac:dyDescent="0.25">
      <c r="A230" s="101"/>
      <c r="B230" s="95" t="s">
        <v>12</v>
      </c>
      <c r="C230" s="19"/>
      <c r="D230" s="20"/>
      <c r="E230" s="20"/>
      <c r="F230" s="19"/>
      <c r="G230" s="23">
        <f t="shared" si="214"/>
        <v>0</v>
      </c>
      <c r="H230" s="28">
        <f t="shared" si="214"/>
        <v>0</v>
      </c>
      <c r="I230" s="29"/>
      <c r="J230" s="29"/>
      <c r="K230" s="29"/>
      <c r="L230" s="29"/>
      <c r="M230" s="29"/>
      <c r="N230" s="29"/>
      <c r="O230" s="29"/>
      <c r="P230" s="28"/>
      <c r="Q230" s="23">
        <f t="shared" si="215"/>
        <v>0</v>
      </c>
      <c r="R230" s="28">
        <f t="shared" si="216"/>
        <v>0</v>
      </c>
      <c r="S230" s="23"/>
      <c r="T230" s="23"/>
      <c r="U230" s="23"/>
      <c r="V230" s="23"/>
      <c r="W230" s="23"/>
      <c r="X230" s="23"/>
      <c r="Y230" s="23"/>
      <c r="Z230" s="23"/>
      <c r="AA230" s="23"/>
      <c r="AB230" s="93"/>
      <c r="AC230" s="93"/>
      <c r="AD230" s="100"/>
      <c r="AE230" s="109"/>
    </row>
    <row r="231" spans="1:31" ht="30.6" hidden="1" customHeight="1" x14ac:dyDescent="0.25">
      <c r="A231" s="115" t="s">
        <v>525</v>
      </c>
      <c r="B231" s="95" t="s">
        <v>527</v>
      </c>
      <c r="C231" s="19"/>
      <c r="D231" s="20"/>
      <c r="E231" s="20"/>
      <c r="F231" s="19"/>
      <c r="G231" s="23">
        <f>I231+K231+M231+O231</f>
        <v>1</v>
      </c>
      <c r="H231" s="23">
        <f>J231+L231+N231+P231</f>
        <v>0</v>
      </c>
      <c r="I231" s="29">
        <v>0</v>
      </c>
      <c r="J231" s="29">
        <v>0</v>
      </c>
      <c r="K231" s="29">
        <v>1</v>
      </c>
      <c r="L231" s="29"/>
      <c r="M231" s="29"/>
      <c r="N231" s="29"/>
      <c r="O231" s="29">
        <v>0</v>
      </c>
      <c r="P231" s="28"/>
      <c r="Q231" s="23">
        <f>U231+W231</f>
        <v>1524</v>
      </c>
      <c r="R231" s="23"/>
      <c r="S231" s="23">
        <v>0</v>
      </c>
      <c r="T231" s="23"/>
      <c r="U231" s="23">
        <v>464</v>
      </c>
      <c r="V231" s="23"/>
      <c r="W231" s="23">
        <v>1060</v>
      </c>
      <c r="X231" s="23"/>
      <c r="Y231" s="23"/>
      <c r="Z231" s="23"/>
      <c r="AA231" s="54"/>
      <c r="AB231" s="54"/>
      <c r="AC231" s="23">
        <v>2</v>
      </c>
      <c r="AD231" s="107" t="s">
        <v>531</v>
      </c>
      <c r="AE231" s="107" t="s">
        <v>529</v>
      </c>
    </row>
    <row r="232" spans="1:31" ht="26.4" hidden="1" customHeight="1" x14ac:dyDescent="0.25">
      <c r="A232" s="120"/>
      <c r="B232" s="95" t="s">
        <v>132</v>
      </c>
      <c r="C232" s="19"/>
      <c r="D232" s="20"/>
      <c r="E232" s="20"/>
      <c r="F232" s="19"/>
      <c r="G232" s="23">
        <f>ROUND(G233/G231,1)</f>
        <v>80</v>
      </c>
      <c r="H232" s="23" t="e">
        <f t="shared" ref="H232:AC232" si="217">ROUND(H233/H231,1)</f>
        <v>#DIV/0!</v>
      </c>
      <c r="I232" s="23" t="e">
        <f t="shared" si="217"/>
        <v>#DIV/0!</v>
      </c>
      <c r="J232" s="23" t="e">
        <f t="shared" si="217"/>
        <v>#DIV/0!</v>
      </c>
      <c r="K232" s="23">
        <f t="shared" si="217"/>
        <v>0</v>
      </c>
      <c r="L232" s="23" t="e">
        <f t="shared" si="217"/>
        <v>#DIV/0!</v>
      </c>
      <c r="M232" s="23" t="e">
        <f t="shared" si="217"/>
        <v>#DIV/0!</v>
      </c>
      <c r="N232" s="23" t="e">
        <f t="shared" si="217"/>
        <v>#DIV/0!</v>
      </c>
      <c r="O232" s="23" t="e">
        <f t="shared" si="217"/>
        <v>#DIV/0!</v>
      </c>
      <c r="P232" s="23" t="e">
        <f t="shared" si="217"/>
        <v>#DIV/0!</v>
      </c>
      <c r="Q232" s="23">
        <f t="shared" si="217"/>
        <v>0</v>
      </c>
      <c r="R232" s="23" t="e">
        <f t="shared" si="217"/>
        <v>#DIV/0!</v>
      </c>
      <c r="S232" s="23"/>
      <c r="T232" s="23" t="e">
        <f t="shared" si="217"/>
        <v>#DIV/0!</v>
      </c>
      <c r="U232" s="23"/>
      <c r="V232" s="23" t="e">
        <f t="shared" si="217"/>
        <v>#DIV/0!</v>
      </c>
      <c r="W232" s="23">
        <f t="shared" si="217"/>
        <v>0</v>
      </c>
      <c r="X232" s="27" t="e">
        <f t="shared" si="217"/>
        <v>#DIV/0!</v>
      </c>
      <c r="Y232" s="27" t="e">
        <f t="shared" si="217"/>
        <v>#DIV/0!</v>
      </c>
      <c r="Z232" s="27" t="e">
        <f t="shared" si="217"/>
        <v>#DIV/0!</v>
      </c>
      <c r="AA232" s="27" t="e">
        <f t="shared" si="217"/>
        <v>#DIV/0!</v>
      </c>
      <c r="AB232" s="27" t="e">
        <f t="shared" si="217"/>
        <v>#DIV/0!</v>
      </c>
      <c r="AC232" s="23">
        <f t="shared" si="217"/>
        <v>150</v>
      </c>
      <c r="AD232" s="108"/>
      <c r="AE232" s="108"/>
    </row>
    <row r="233" spans="1:31" ht="38.4" hidden="1" customHeight="1" x14ac:dyDescent="0.25">
      <c r="A233" s="120"/>
      <c r="B233" s="95" t="s">
        <v>105</v>
      </c>
      <c r="C233" s="19"/>
      <c r="D233" s="20"/>
      <c r="E233" s="20"/>
      <c r="F233" s="19"/>
      <c r="G233" s="23">
        <f t="shared" ref="G233:AC233" si="218">SUM(G234:G237)</f>
        <v>80</v>
      </c>
      <c r="H233" s="23">
        <f t="shared" si="218"/>
        <v>0</v>
      </c>
      <c r="I233" s="23">
        <f t="shared" si="218"/>
        <v>80</v>
      </c>
      <c r="J233" s="23">
        <f t="shared" si="218"/>
        <v>0</v>
      </c>
      <c r="K233" s="23">
        <f t="shared" si="218"/>
        <v>0</v>
      </c>
      <c r="L233" s="23">
        <f t="shared" si="218"/>
        <v>0</v>
      </c>
      <c r="M233" s="23">
        <f t="shared" si="218"/>
        <v>0</v>
      </c>
      <c r="N233" s="23">
        <f t="shared" si="218"/>
        <v>0</v>
      </c>
      <c r="O233" s="23">
        <f t="shared" si="218"/>
        <v>0</v>
      </c>
      <c r="P233" s="23">
        <f t="shared" si="218"/>
        <v>0</v>
      </c>
      <c r="Q233" s="23">
        <f>SUM(Q234:Q237)</f>
        <v>0</v>
      </c>
      <c r="R233" s="23">
        <f t="shared" si="218"/>
        <v>0</v>
      </c>
      <c r="S233" s="23">
        <v>0</v>
      </c>
      <c r="T233" s="23">
        <f t="shared" si="218"/>
        <v>0</v>
      </c>
      <c r="U233" s="23"/>
      <c r="V233" s="23">
        <f t="shared" si="218"/>
        <v>0</v>
      </c>
      <c r="W233" s="23">
        <f t="shared" si="218"/>
        <v>0</v>
      </c>
      <c r="X233" s="23">
        <f t="shared" si="218"/>
        <v>0</v>
      </c>
      <c r="Y233" s="23">
        <f t="shared" si="218"/>
        <v>0</v>
      </c>
      <c r="Z233" s="23">
        <f t="shared" si="218"/>
        <v>0</v>
      </c>
      <c r="AA233" s="23">
        <f t="shared" si="218"/>
        <v>0</v>
      </c>
      <c r="AB233" s="23">
        <f t="shared" si="218"/>
        <v>0</v>
      </c>
      <c r="AC233" s="23">
        <f t="shared" si="218"/>
        <v>300</v>
      </c>
      <c r="AD233" s="108"/>
      <c r="AE233" s="108"/>
    </row>
    <row r="234" spans="1:31" hidden="1" x14ac:dyDescent="0.25">
      <c r="A234" s="120"/>
      <c r="B234" s="95" t="s">
        <v>17</v>
      </c>
      <c r="C234" s="18" t="s">
        <v>48</v>
      </c>
      <c r="D234" s="18" t="s">
        <v>42</v>
      </c>
      <c r="E234" s="18" t="s">
        <v>523</v>
      </c>
      <c r="F234" s="18" t="s">
        <v>56</v>
      </c>
      <c r="G234" s="23">
        <f>I234+K234+M234+O234</f>
        <v>80</v>
      </c>
      <c r="H234" s="28">
        <f>J234+L234+N234+P234</f>
        <v>0</v>
      </c>
      <c r="I234" s="29">
        <v>80</v>
      </c>
      <c r="J234" s="29"/>
      <c r="K234" s="29">
        <v>0</v>
      </c>
      <c r="L234" s="29"/>
      <c r="M234" s="29">
        <v>0</v>
      </c>
      <c r="N234" s="29"/>
      <c r="O234" s="29">
        <v>0</v>
      </c>
      <c r="P234" s="28"/>
      <c r="Q234" s="23">
        <f>S234+U234+W234+Y234</f>
        <v>0</v>
      </c>
      <c r="R234" s="28">
        <f>T234+V234+X234+Z234</f>
        <v>0</v>
      </c>
      <c r="S234" s="23">
        <v>0</v>
      </c>
      <c r="T234" s="23"/>
      <c r="U234" s="23"/>
      <c r="V234" s="23"/>
      <c r="W234" s="23"/>
      <c r="X234" s="23"/>
      <c r="Y234" s="23"/>
      <c r="Z234" s="23"/>
      <c r="AA234" s="54"/>
      <c r="AB234" s="54"/>
      <c r="AC234" s="23">
        <v>300</v>
      </c>
      <c r="AD234" s="108"/>
      <c r="AE234" s="108"/>
    </row>
    <row r="235" spans="1:31" ht="13.2" hidden="1" customHeight="1" x14ac:dyDescent="0.25">
      <c r="A235" s="120"/>
      <c r="B235" s="95" t="s">
        <v>14</v>
      </c>
      <c r="C235" s="19">
        <v>136</v>
      </c>
      <c r="D235" s="20" t="s">
        <v>42</v>
      </c>
      <c r="E235" s="20" t="s">
        <v>523</v>
      </c>
      <c r="F235" s="19">
        <v>244</v>
      </c>
      <c r="G235" s="23">
        <f t="shared" ref="G235:G237" si="219">I235+K235+M235+O235</f>
        <v>0</v>
      </c>
      <c r="H235" s="28">
        <f t="shared" ref="H235:H237" si="220">J235+L235+N235+P235</f>
        <v>0</v>
      </c>
      <c r="I235" s="29"/>
      <c r="J235" s="29"/>
      <c r="K235" s="29"/>
      <c r="L235" s="29"/>
      <c r="M235" s="29"/>
      <c r="N235" s="29"/>
      <c r="O235" s="29"/>
      <c r="P235" s="28"/>
      <c r="Q235" s="23">
        <f t="shared" ref="Q235:Q237" si="221">S235+U235+W235+Y235</f>
        <v>0</v>
      </c>
      <c r="R235" s="28">
        <f t="shared" ref="R235:R237" si="222">T235+V235+X235+Z235</f>
        <v>0</v>
      </c>
      <c r="S235" s="23"/>
      <c r="T235" s="23"/>
      <c r="U235" s="23"/>
      <c r="V235" s="23"/>
      <c r="W235" s="23">
        <v>0</v>
      </c>
      <c r="X235" s="23"/>
      <c r="Y235" s="23"/>
      <c r="Z235" s="23"/>
      <c r="AA235" s="23"/>
      <c r="AB235" s="23"/>
      <c r="AC235" s="23"/>
      <c r="AD235" s="108"/>
      <c r="AE235" s="108"/>
    </row>
    <row r="236" spans="1:31" ht="13.2" hidden="1" customHeight="1" x14ac:dyDescent="0.25">
      <c r="A236" s="120"/>
      <c r="B236" s="95" t="s">
        <v>15</v>
      </c>
      <c r="C236" s="19"/>
      <c r="D236" s="20"/>
      <c r="E236" s="20"/>
      <c r="F236" s="19"/>
      <c r="G236" s="23">
        <f t="shared" si="219"/>
        <v>0</v>
      </c>
      <c r="H236" s="28">
        <f t="shared" si="220"/>
        <v>0</v>
      </c>
      <c r="I236" s="29"/>
      <c r="J236" s="29"/>
      <c r="K236" s="29"/>
      <c r="L236" s="29"/>
      <c r="M236" s="29"/>
      <c r="N236" s="29"/>
      <c r="O236" s="29"/>
      <c r="P236" s="28"/>
      <c r="Q236" s="23">
        <f t="shared" si="221"/>
        <v>0</v>
      </c>
      <c r="R236" s="28">
        <f t="shared" si="222"/>
        <v>0</v>
      </c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108"/>
      <c r="AE236" s="108"/>
    </row>
    <row r="237" spans="1:31" ht="43.2" hidden="1" customHeight="1" x14ac:dyDescent="0.25">
      <c r="A237" s="121"/>
      <c r="B237" s="95" t="s">
        <v>12</v>
      </c>
      <c r="C237" s="19"/>
      <c r="D237" s="20"/>
      <c r="E237" s="20"/>
      <c r="F237" s="19"/>
      <c r="G237" s="23">
        <f t="shared" si="219"/>
        <v>0</v>
      </c>
      <c r="H237" s="28">
        <f t="shared" si="220"/>
        <v>0</v>
      </c>
      <c r="I237" s="29"/>
      <c r="J237" s="29"/>
      <c r="K237" s="29"/>
      <c r="L237" s="29"/>
      <c r="M237" s="29"/>
      <c r="N237" s="29"/>
      <c r="O237" s="29"/>
      <c r="P237" s="28"/>
      <c r="Q237" s="23">
        <f t="shared" si="221"/>
        <v>0</v>
      </c>
      <c r="R237" s="28">
        <f t="shared" si="222"/>
        <v>0</v>
      </c>
      <c r="S237" s="23"/>
      <c r="T237" s="23"/>
      <c r="U237" s="23"/>
      <c r="V237" s="23"/>
      <c r="W237" s="23"/>
      <c r="X237" s="23"/>
      <c r="Y237" s="23"/>
      <c r="Z237" s="23"/>
      <c r="AA237" s="23"/>
      <c r="AB237" s="93"/>
      <c r="AC237" s="93"/>
      <c r="AD237" s="109"/>
      <c r="AE237" s="109"/>
    </row>
    <row r="238" spans="1:31" ht="30.6" customHeight="1" x14ac:dyDescent="0.25">
      <c r="A238" s="101" t="s">
        <v>586</v>
      </c>
      <c r="B238" s="95" t="s">
        <v>527</v>
      </c>
      <c r="C238" s="19"/>
      <c r="D238" s="20"/>
      <c r="E238" s="20"/>
      <c r="F238" s="19"/>
      <c r="G238" s="23">
        <f>I238+K238+M238+O238</f>
        <v>1</v>
      </c>
      <c r="H238" s="23">
        <f>J238+L238+N238+P238</f>
        <v>0</v>
      </c>
      <c r="I238" s="29">
        <v>0</v>
      </c>
      <c r="J238" s="29">
        <v>0</v>
      </c>
      <c r="K238" s="29">
        <v>1</v>
      </c>
      <c r="L238" s="29"/>
      <c r="M238" s="29"/>
      <c r="N238" s="29"/>
      <c r="O238" s="29">
        <v>0</v>
      </c>
      <c r="P238" s="28"/>
      <c r="Q238" s="23">
        <v>2</v>
      </c>
      <c r="R238" s="23"/>
      <c r="S238" s="23"/>
      <c r="T238" s="23"/>
      <c r="U238" s="23"/>
      <c r="V238" s="23"/>
      <c r="W238" s="23">
        <v>2</v>
      </c>
      <c r="X238" s="23"/>
      <c r="Y238" s="23"/>
      <c r="Z238" s="23"/>
      <c r="AA238" s="23"/>
      <c r="AB238" s="23"/>
      <c r="AC238" s="23">
        <v>2</v>
      </c>
      <c r="AD238" s="100" t="s">
        <v>531</v>
      </c>
      <c r="AE238" s="107" t="s">
        <v>570</v>
      </c>
    </row>
    <row r="239" spans="1:31" ht="26.4" customHeight="1" x14ac:dyDescent="0.25">
      <c r="A239" s="101"/>
      <c r="B239" s="95" t="s">
        <v>132</v>
      </c>
      <c r="C239" s="19"/>
      <c r="D239" s="20"/>
      <c r="E239" s="20"/>
      <c r="F239" s="19"/>
      <c r="G239" s="23">
        <f>ROUND(G240/G238,1)</f>
        <v>80</v>
      </c>
      <c r="H239" s="23" t="e">
        <f t="shared" ref="H239:AC239" si="223">ROUND(H240/H238,1)</f>
        <v>#DIV/0!</v>
      </c>
      <c r="I239" s="23" t="e">
        <f t="shared" si="223"/>
        <v>#DIV/0!</v>
      </c>
      <c r="J239" s="23" t="e">
        <f t="shared" si="223"/>
        <v>#DIV/0!</v>
      </c>
      <c r="K239" s="23">
        <f t="shared" si="223"/>
        <v>0</v>
      </c>
      <c r="L239" s="23" t="e">
        <f t="shared" si="223"/>
        <v>#DIV/0!</v>
      </c>
      <c r="M239" s="23" t="e">
        <f t="shared" si="223"/>
        <v>#DIV/0!</v>
      </c>
      <c r="N239" s="23" t="e">
        <f t="shared" si="223"/>
        <v>#DIV/0!</v>
      </c>
      <c r="O239" s="23" t="e">
        <f t="shared" si="223"/>
        <v>#DIV/0!</v>
      </c>
      <c r="P239" s="23" t="e">
        <f t="shared" si="223"/>
        <v>#DIV/0!</v>
      </c>
      <c r="Q239" s="23">
        <f t="shared" si="223"/>
        <v>9025</v>
      </c>
      <c r="R239" s="23" t="e">
        <f t="shared" si="223"/>
        <v>#DIV/0!</v>
      </c>
      <c r="S239" s="27" t="e">
        <f t="shared" si="223"/>
        <v>#DIV/0!</v>
      </c>
      <c r="T239" s="27" t="e">
        <f t="shared" si="223"/>
        <v>#DIV/0!</v>
      </c>
      <c r="U239" s="27" t="e">
        <f t="shared" si="223"/>
        <v>#DIV/0!</v>
      </c>
      <c r="V239" s="27" t="e">
        <f t="shared" si="223"/>
        <v>#DIV/0!</v>
      </c>
      <c r="W239" s="23">
        <f t="shared" si="223"/>
        <v>9025</v>
      </c>
      <c r="X239" s="27" t="e">
        <f t="shared" si="223"/>
        <v>#DIV/0!</v>
      </c>
      <c r="Y239" s="27" t="e">
        <f t="shared" si="223"/>
        <v>#DIV/0!</v>
      </c>
      <c r="Z239" s="27" t="e">
        <f t="shared" si="223"/>
        <v>#DIV/0!</v>
      </c>
      <c r="AA239" s="27" t="e">
        <f t="shared" si="223"/>
        <v>#DIV/0!</v>
      </c>
      <c r="AB239" s="27" t="e">
        <f t="shared" si="223"/>
        <v>#DIV/0!</v>
      </c>
      <c r="AC239" s="23">
        <f t="shared" si="223"/>
        <v>150</v>
      </c>
      <c r="AD239" s="100"/>
      <c r="AE239" s="108"/>
    </row>
    <row r="240" spans="1:31" ht="13.2" customHeight="1" x14ac:dyDescent="0.25">
      <c r="A240" s="101"/>
      <c r="B240" s="95" t="s">
        <v>105</v>
      </c>
      <c r="C240" s="19"/>
      <c r="D240" s="20"/>
      <c r="E240" s="20"/>
      <c r="F240" s="19"/>
      <c r="G240" s="23">
        <f t="shared" ref="G240:AC240" si="224">SUM(G241:G245)</f>
        <v>80</v>
      </c>
      <c r="H240" s="23">
        <f t="shared" si="224"/>
        <v>0</v>
      </c>
      <c r="I240" s="23">
        <f t="shared" si="224"/>
        <v>80</v>
      </c>
      <c r="J240" s="23">
        <f t="shared" si="224"/>
        <v>0</v>
      </c>
      <c r="K240" s="23">
        <f t="shared" si="224"/>
        <v>0</v>
      </c>
      <c r="L240" s="23">
        <f t="shared" si="224"/>
        <v>0</v>
      </c>
      <c r="M240" s="23">
        <f t="shared" si="224"/>
        <v>0</v>
      </c>
      <c r="N240" s="23">
        <f t="shared" si="224"/>
        <v>0</v>
      </c>
      <c r="O240" s="23">
        <f t="shared" si="224"/>
        <v>0</v>
      </c>
      <c r="P240" s="23">
        <f t="shared" si="224"/>
        <v>0</v>
      </c>
      <c r="Q240" s="23">
        <f>SUM(Q241:Q245)</f>
        <v>18050</v>
      </c>
      <c r="R240" s="23">
        <f t="shared" si="224"/>
        <v>0</v>
      </c>
      <c r="S240" s="23">
        <f t="shared" si="224"/>
        <v>0</v>
      </c>
      <c r="T240" s="23">
        <f t="shared" si="224"/>
        <v>0</v>
      </c>
      <c r="U240" s="23">
        <f t="shared" si="224"/>
        <v>0</v>
      </c>
      <c r="V240" s="23">
        <f t="shared" si="224"/>
        <v>0</v>
      </c>
      <c r="W240" s="23">
        <f>SUM(W241:W245)</f>
        <v>18050</v>
      </c>
      <c r="X240" s="23">
        <f t="shared" si="224"/>
        <v>0</v>
      </c>
      <c r="Y240" s="23">
        <f t="shared" si="224"/>
        <v>0</v>
      </c>
      <c r="Z240" s="23">
        <f t="shared" si="224"/>
        <v>0</v>
      </c>
      <c r="AA240" s="23">
        <f t="shared" si="224"/>
        <v>0</v>
      </c>
      <c r="AB240" s="23">
        <f t="shared" si="224"/>
        <v>0</v>
      </c>
      <c r="AC240" s="23">
        <f t="shared" si="224"/>
        <v>300</v>
      </c>
      <c r="AD240" s="100"/>
      <c r="AE240" s="108"/>
    </row>
    <row r="241" spans="1:31" x14ac:dyDescent="0.25">
      <c r="A241" s="101"/>
      <c r="B241" s="95" t="s">
        <v>17</v>
      </c>
      <c r="C241" s="18" t="s">
        <v>48</v>
      </c>
      <c r="D241" s="18" t="s">
        <v>42</v>
      </c>
      <c r="E241" s="18" t="s">
        <v>523</v>
      </c>
      <c r="F241" s="18" t="s">
        <v>74</v>
      </c>
      <c r="G241" s="23">
        <f>I241+K241+M241+O241</f>
        <v>80</v>
      </c>
      <c r="H241" s="28">
        <f>J241+L241+N241+P241</f>
        <v>0</v>
      </c>
      <c r="I241" s="29">
        <v>80</v>
      </c>
      <c r="J241" s="29"/>
      <c r="K241" s="29">
        <v>0</v>
      </c>
      <c r="L241" s="29"/>
      <c r="M241" s="29">
        <v>0</v>
      </c>
      <c r="N241" s="29"/>
      <c r="O241" s="29">
        <v>0</v>
      </c>
      <c r="P241" s="28"/>
      <c r="Q241" s="23">
        <f>S241+U241+W241+Y241</f>
        <v>1590</v>
      </c>
      <c r="R241" s="28">
        <f>T241+V241+X241+Z241</f>
        <v>0</v>
      </c>
      <c r="S241" s="23"/>
      <c r="T241" s="23"/>
      <c r="U241" s="23"/>
      <c r="V241" s="23"/>
      <c r="W241" s="23">
        <v>1590</v>
      </c>
      <c r="X241" s="23"/>
      <c r="Y241" s="23"/>
      <c r="Z241" s="23"/>
      <c r="AA241" s="23"/>
      <c r="AB241" s="23"/>
      <c r="AC241" s="23">
        <v>300</v>
      </c>
      <c r="AD241" s="100"/>
      <c r="AE241" s="108"/>
    </row>
    <row r="242" spans="1:31" ht="13.2" customHeight="1" x14ac:dyDescent="0.25">
      <c r="A242" s="101"/>
      <c r="B242" s="105" t="s">
        <v>14</v>
      </c>
      <c r="C242" s="146">
        <v>136</v>
      </c>
      <c r="D242" s="148" t="s">
        <v>42</v>
      </c>
      <c r="E242" s="116" t="s">
        <v>523</v>
      </c>
      <c r="F242" s="19">
        <v>242</v>
      </c>
      <c r="G242" s="23">
        <f t="shared" ref="G242:G245" si="225">I242+K242+M242+O242</f>
        <v>0</v>
      </c>
      <c r="H242" s="28">
        <f t="shared" ref="H242:H245" si="226">J242+L242+N242+P242</f>
        <v>0</v>
      </c>
      <c r="I242" s="29"/>
      <c r="J242" s="29"/>
      <c r="K242" s="29"/>
      <c r="L242" s="29"/>
      <c r="M242" s="29"/>
      <c r="N242" s="29"/>
      <c r="O242" s="29"/>
      <c r="P242" s="28"/>
      <c r="Q242" s="23">
        <f t="shared" ref="Q242:Q245" si="227">S242+U242+W242+Y242</f>
        <v>3710</v>
      </c>
      <c r="R242" s="28">
        <f t="shared" ref="R242:R245" si="228">T242+V242+X242+Z242</f>
        <v>0</v>
      </c>
      <c r="S242" s="23"/>
      <c r="T242" s="23"/>
      <c r="U242" s="23"/>
      <c r="V242" s="23"/>
      <c r="W242" s="23">
        <v>3710</v>
      </c>
      <c r="X242" s="23"/>
      <c r="Y242" s="23"/>
      <c r="Z242" s="23"/>
      <c r="AA242" s="23"/>
      <c r="AB242" s="23"/>
      <c r="AC242" s="23"/>
      <c r="AD242" s="100"/>
      <c r="AE242" s="108"/>
    </row>
    <row r="243" spans="1:31" ht="13.2" customHeight="1" x14ac:dyDescent="0.25">
      <c r="A243" s="101"/>
      <c r="B243" s="106"/>
      <c r="C243" s="147"/>
      <c r="D243" s="149"/>
      <c r="E243" s="118"/>
      <c r="F243" s="19">
        <v>244</v>
      </c>
      <c r="G243" s="23"/>
      <c r="H243" s="28"/>
      <c r="I243" s="29"/>
      <c r="J243" s="29"/>
      <c r="K243" s="29"/>
      <c r="L243" s="29"/>
      <c r="M243" s="29"/>
      <c r="N243" s="29"/>
      <c r="O243" s="29"/>
      <c r="P243" s="28"/>
      <c r="Q243" s="23">
        <f t="shared" si="227"/>
        <v>12750</v>
      </c>
      <c r="R243" s="28"/>
      <c r="S243" s="23"/>
      <c r="T243" s="23"/>
      <c r="U243" s="23"/>
      <c r="V243" s="23"/>
      <c r="W243" s="23">
        <v>12750</v>
      </c>
      <c r="X243" s="23"/>
      <c r="Y243" s="23"/>
      <c r="Z243" s="23"/>
      <c r="AA243" s="23"/>
      <c r="AB243" s="23"/>
      <c r="AC243" s="23"/>
      <c r="AD243" s="100"/>
      <c r="AE243" s="108"/>
    </row>
    <row r="244" spans="1:31" ht="13.2" customHeight="1" x14ac:dyDescent="0.25">
      <c r="A244" s="101"/>
      <c r="B244" s="95" t="s">
        <v>15</v>
      </c>
      <c r="C244" s="19"/>
      <c r="D244" s="20"/>
      <c r="E244" s="20"/>
      <c r="F244" s="19"/>
      <c r="G244" s="23">
        <f t="shared" si="225"/>
        <v>0</v>
      </c>
      <c r="H244" s="28">
        <f t="shared" si="226"/>
        <v>0</v>
      </c>
      <c r="I244" s="29"/>
      <c r="J244" s="29"/>
      <c r="K244" s="29"/>
      <c r="L244" s="29"/>
      <c r="M244" s="29"/>
      <c r="N244" s="29"/>
      <c r="O244" s="29"/>
      <c r="P244" s="28"/>
      <c r="Q244" s="23">
        <f t="shared" si="227"/>
        <v>0</v>
      </c>
      <c r="R244" s="28">
        <f t="shared" si="228"/>
        <v>0</v>
      </c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100"/>
      <c r="AE244" s="108"/>
    </row>
    <row r="245" spans="1:31" ht="98.25" customHeight="1" x14ac:dyDescent="0.25">
      <c r="A245" s="101"/>
      <c r="B245" s="95" t="s">
        <v>12</v>
      </c>
      <c r="C245" s="19"/>
      <c r="D245" s="20"/>
      <c r="E245" s="20"/>
      <c r="F245" s="19"/>
      <c r="G245" s="23">
        <f t="shared" si="225"/>
        <v>0</v>
      </c>
      <c r="H245" s="28">
        <f t="shared" si="226"/>
        <v>0</v>
      </c>
      <c r="I245" s="29"/>
      <c r="J245" s="29"/>
      <c r="K245" s="29"/>
      <c r="L245" s="29"/>
      <c r="M245" s="29"/>
      <c r="N245" s="29"/>
      <c r="O245" s="29"/>
      <c r="P245" s="28"/>
      <c r="Q245" s="23">
        <f t="shared" si="227"/>
        <v>0</v>
      </c>
      <c r="R245" s="28">
        <f t="shared" si="228"/>
        <v>0</v>
      </c>
      <c r="S245" s="23"/>
      <c r="T245" s="23"/>
      <c r="U245" s="23"/>
      <c r="V245" s="23"/>
      <c r="W245" s="23"/>
      <c r="X245" s="23"/>
      <c r="Y245" s="23"/>
      <c r="Z245" s="23"/>
      <c r="AA245" s="23"/>
      <c r="AB245" s="93"/>
      <c r="AC245" s="93"/>
      <c r="AD245" s="100"/>
      <c r="AE245" s="109"/>
    </row>
    <row r="246" spans="1:31" ht="30.6" customHeight="1" x14ac:dyDescent="0.25">
      <c r="A246" s="101" t="s">
        <v>593</v>
      </c>
      <c r="B246" s="95" t="s">
        <v>160</v>
      </c>
      <c r="C246" s="19"/>
      <c r="D246" s="20"/>
      <c r="E246" s="20"/>
      <c r="F246" s="19"/>
      <c r="G246" s="23">
        <f>I246+K246+M246+O246</f>
        <v>1</v>
      </c>
      <c r="H246" s="23">
        <f>J246+L246+N246+P246</f>
        <v>0</v>
      </c>
      <c r="I246" s="29">
        <v>0</v>
      </c>
      <c r="J246" s="29">
        <v>0</v>
      </c>
      <c r="K246" s="29">
        <v>1</v>
      </c>
      <c r="L246" s="29"/>
      <c r="M246" s="29"/>
      <c r="N246" s="29"/>
      <c r="O246" s="29">
        <v>0</v>
      </c>
      <c r="P246" s="28"/>
      <c r="Q246" s="23">
        <v>2</v>
      </c>
      <c r="R246" s="23"/>
      <c r="S246" s="23"/>
      <c r="T246" s="23"/>
      <c r="U246" s="23"/>
      <c r="V246" s="23"/>
      <c r="W246" s="23">
        <v>2</v>
      </c>
      <c r="X246" s="23"/>
      <c r="Y246" s="23"/>
      <c r="Z246" s="23"/>
      <c r="AA246" s="23"/>
      <c r="AB246" s="23"/>
      <c r="AC246" s="23">
        <v>2</v>
      </c>
      <c r="AD246" s="100" t="s">
        <v>472</v>
      </c>
      <c r="AE246" s="107" t="s">
        <v>592</v>
      </c>
    </row>
    <row r="247" spans="1:31" ht="26.4" customHeight="1" x14ac:dyDescent="0.25">
      <c r="A247" s="101"/>
      <c r="B247" s="95" t="s">
        <v>132</v>
      </c>
      <c r="C247" s="19"/>
      <c r="D247" s="20"/>
      <c r="E247" s="20"/>
      <c r="F247" s="19"/>
      <c r="G247" s="23">
        <f>ROUND(G248/G246,1)</f>
        <v>80</v>
      </c>
      <c r="H247" s="23" t="e">
        <f t="shared" ref="H247:AC247" si="229">ROUND(H248/H246,1)</f>
        <v>#DIV/0!</v>
      </c>
      <c r="I247" s="23" t="e">
        <f t="shared" si="229"/>
        <v>#DIV/0!</v>
      </c>
      <c r="J247" s="23" t="e">
        <f t="shared" si="229"/>
        <v>#DIV/0!</v>
      </c>
      <c r="K247" s="23">
        <f t="shared" si="229"/>
        <v>0</v>
      </c>
      <c r="L247" s="23" t="e">
        <f t="shared" si="229"/>
        <v>#DIV/0!</v>
      </c>
      <c r="M247" s="23" t="e">
        <f t="shared" si="229"/>
        <v>#DIV/0!</v>
      </c>
      <c r="N247" s="23" t="e">
        <f t="shared" si="229"/>
        <v>#DIV/0!</v>
      </c>
      <c r="O247" s="23" t="e">
        <f t="shared" si="229"/>
        <v>#DIV/0!</v>
      </c>
      <c r="P247" s="23" t="e">
        <f t="shared" si="229"/>
        <v>#DIV/0!</v>
      </c>
      <c r="Q247" s="23">
        <f t="shared" si="229"/>
        <v>2755</v>
      </c>
      <c r="R247" s="23" t="e">
        <f t="shared" si="229"/>
        <v>#DIV/0!</v>
      </c>
      <c r="S247" s="27" t="e">
        <f t="shared" si="229"/>
        <v>#DIV/0!</v>
      </c>
      <c r="T247" s="27" t="e">
        <f t="shared" si="229"/>
        <v>#DIV/0!</v>
      </c>
      <c r="U247" s="27" t="e">
        <f t="shared" si="229"/>
        <v>#DIV/0!</v>
      </c>
      <c r="V247" s="27" t="e">
        <f t="shared" si="229"/>
        <v>#DIV/0!</v>
      </c>
      <c r="W247" s="23">
        <f t="shared" ref="W247" si="230">ROUND(W248/W246,1)</f>
        <v>2755</v>
      </c>
      <c r="X247" s="27" t="e">
        <f t="shared" si="229"/>
        <v>#DIV/0!</v>
      </c>
      <c r="Y247" s="27" t="e">
        <f t="shared" si="229"/>
        <v>#DIV/0!</v>
      </c>
      <c r="Z247" s="27" t="e">
        <f t="shared" si="229"/>
        <v>#DIV/0!</v>
      </c>
      <c r="AA247" s="27" t="e">
        <f t="shared" si="229"/>
        <v>#DIV/0!</v>
      </c>
      <c r="AB247" s="27" t="e">
        <f t="shared" si="229"/>
        <v>#DIV/0!</v>
      </c>
      <c r="AC247" s="23">
        <f t="shared" si="229"/>
        <v>150</v>
      </c>
      <c r="AD247" s="100"/>
      <c r="AE247" s="108"/>
    </row>
    <row r="248" spans="1:31" ht="43.95" customHeight="1" x14ac:dyDescent="0.25">
      <c r="A248" s="101"/>
      <c r="B248" s="95" t="s">
        <v>105</v>
      </c>
      <c r="C248" s="19"/>
      <c r="D248" s="20"/>
      <c r="E248" s="20"/>
      <c r="F248" s="19"/>
      <c r="G248" s="23">
        <f t="shared" ref="G248:AC248" si="231">SUM(G249:G252)</f>
        <v>80</v>
      </c>
      <c r="H248" s="23">
        <f t="shared" si="231"/>
        <v>0</v>
      </c>
      <c r="I248" s="23">
        <f t="shared" si="231"/>
        <v>80</v>
      </c>
      <c r="J248" s="23">
        <f t="shared" si="231"/>
        <v>0</v>
      </c>
      <c r="K248" s="23">
        <f t="shared" si="231"/>
        <v>0</v>
      </c>
      <c r="L248" s="23">
        <f t="shared" si="231"/>
        <v>0</v>
      </c>
      <c r="M248" s="23">
        <f t="shared" si="231"/>
        <v>0</v>
      </c>
      <c r="N248" s="23">
        <f t="shared" si="231"/>
        <v>0</v>
      </c>
      <c r="O248" s="23">
        <f t="shared" si="231"/>
        <v>0</v>
      </c>
      <c r="P248" s="23">
        <f t="shared" si="231"/>
        <v>0</v>
      </c>
      <c r="Q248" s="23">
        <f t="shared" si="231"/>
        <v>5510</v>
      </c>
      <c r="R248" s="23">
        <f t="shared" si="231"/>
        <v>0</v>
      </c>
      <c r="S248" s="23">
        <f t="shared" si="231"/>
        <v>0</v>
      </c>
      <c r="T248" s="23">
        <f t="shared" si="231"/>
        <v>0</v>
      </c>
      <c r="U248" s="23">
        <f t="shared" si="231"/>
        <v>0</v>
      </c>
      <c r="V248" s="23">
        <f t="shared" si="231"/>
        <v>0</v>
      </c>
      <c r="W248" s="23">
        <f t="shared" si="231"/>
        <v>5510</v>
      </c>
      <c r="X248" s="23">
        <f t="shared" si="231"/>
        <v>0</v>
      </c>
      <c r="Y248" s="23">
        <f t="shared" si="231"/>
        <v>0</v>
      </c>
      <c r="Z248" s="23">
        <f t="shared" si="231"/>
        <v>0</v>
      </c>
      <c r="AA248" s="23">
        <f t="shared" si="231"/>
        <v>0</v>
      </c>
      <c r="AB248" s="23">
        <f t="shared" si="231"/>
        <v>0</v>
      </c>
      <c r="AC248" s="23">
        <f t="shared" si="231"/>
        <v>300</v>
      </c>
      <c r="AD248" s="100"/>
      <c r="AE248" s="108"/>
    </row>
    <row r="249" spans="1:31" x14ac:dyDescent="0.25">
      <c r="A249" s="101"/>
      <c r="B249" s="95" t="s">
        <v>17</v>
      </c>
      <c r="C249" s="18" t="s">
        <v>48</v>
      </c>
      <c r="D249" s="18" t="s">
        <v>42</v>
      </c>
      <c r="E249" s="18" t="s">
        <v>523</v>
      </c>
      <c r="F249" s="18" t="s">
        <v>56</v>
      </c>
      <c r="G249" s="23">
        <f>I249+K249+M249+O249</f>
        <v>80</v>
      </c>
      <c r="H249" s="28">
        <f>J249+L249+N249+P249</f>
        <v>0</v>
      </c>
      <c r="I249" s="29">
        <v>80</v>
      </c>
      <c r="J249" s="29"/>
      <c r="K249" s="29">
        <v>0</v>
      </c>
      <c r="L249" s="29"/>
      <c r="M249" s="29">
        <v>0</v>
      </c>
      <c r="N249" s="29"/>
      <c r="O249" s="29">
        <v>0</v>
      </c>
      <c r="P249" s="28"/>
      <c r="Q249" s="23">
        <f>S249+U249+W249+Y249</f>
        <v>5510</v>
      </c>
      <c r="R249" s="28">
        <f>T249+V249+X249+Z249</f>
        <v>0</v>
      </c>
      <c r="S249" s="23"/>
      <c r="T249" s="23"/>
      <c r="U249" s="23"/>
      <c r="V249" s="23"/>
      <c r="W249" s="23">
        <v>5510</v>
      </c>
      <c r="X249" s="23"/>
      <c r="Y249" s="23"/>
      <c r="Z249" s="23"/>
      <c r="AA249" s="23"/>
      <c r="AB249" s="23"/>
      <c r="AC249" s="23">
        <v>300</v>
      </c>
      <c r="AD249" s="100"/>
      <c r="AE249" s="108"/>
    </row>
    <row r="250" spans="1:31" ht="13.2" customHeight="1" x14ac:dyDescent="0.25">
      <c r="A250" s="101"/>
      <c r="B250" s="95" t="s">
        <v>14</v>
      </c>
      <c r="C250" s="19"/>
      <c r="D250" s="20"/>
      <c r="E250" s="20"/>
      <c r="F250" s="19"/>
      <c r="G250" s="23">
        <f t="shared" ref="G250:G252" si="232">I250+K250+M250+O250</f>
        <v>0</v>
      </c>
      <c r="H250" s="28">
        <f t="shared" ref="H250:H252" si="233">J250+L250+N250+P250</f>
        <v>0</v>
      </c>
      <c r="I250" s="29"/>
      <c r="J250" s="29"/>
      <c r="K250" s="29"/>
      <c r="L250" s="29"/>
      <c r="M250" s="29"/>
      <c r="N250" s="29"/>
      <c r="O250" s="29"/>
      <c r="P250" s="28"/>
      <c r="Q250" s="23">
        <f t="shared" ref="Q250:Q252" si="234">S250+U250+W250+Y250</f>
        <v>0</v>
      </c>
      <c r="R250" s="28">
        <f t="shared" ref="R250:R252" si="235">T250+V250+X250+Z250</f>
        <v>0</v>
      </c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100"/>
      <c r="AE250" s="108"/>
    </row>
    <row r="251" spans="1:31" ht="13.2" customHeight="1" x14ac:dyDescent="0.25">
      <c r="A251" s="101"/>
      <c r="B251" s="95" t="s">
        <v>15</v>
      </c>
      <c r="C251" s="19"/>
      <c r="D251" s="20"/>
      <c r="E251" s="20"/>
      <c r="F251" s="19"/>
      <c r="G251" s="23">
        <f t="shared" si="232"/>
        <v>0</v>
      </c>
      <c r="H251" s="28">
        <f t="shared" si="233"/>
        <v>0</v>
      </c>
      <c r="I251" s="29"/>
      <c r="J251" s="29"/>
      <c r="K251" s="29"/>
      <c r="L251" s="29"/>
      <c r="M251" s="29"/>
      <c r="N251" s="29"/>
      <c r="O251" s="29"/>
      <c r="P251" s="28"/>
      <c r="Q251" s="23">
        <f t="shared" si="234"/>
        <v>0</v>
      </c>
      <c r="R251" s="28">
        <f t="shared" si="235"/>
        <v>0</v>
      </c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100"/>
      <c r="AE251" s="108"/>
    </row>
    <row r="252" spans="1:31" ht="136.19999999999999" customHeight="1" x14ac:dyDescent="0.25">
      <c r="A252" s="101"/>
      <c r="B252" s="95" t="s">
        <v>12</v>
      </c>
      <c r="C252" s="19"/>
      <c r="D252" s="20"/>
      <c r="E252" s="20"/>
      <c r="F252" s="19"/>
      <c r="G252" s="23">
        <f t="shared" si="232"/>
        <v>0</v>
      </c>
      <c r="H252" s="28">
        <f t="shared" si="233"/>
        <v>0</v>
      </c>
      <c r="I252" s="29"/>
      <c r="J252" s="29"/>
      <c r="K252" s="29"/>
      <c r="L252" s="29"/>
      <c r="M252" s="29"/>
      <c r="N252" s="29"/>
      <c r="O252" s="29"/>
      <c r="P252" s="28"/>
      <c r="Q252" s="23">
        <f t="shared" si="234"/>
        <v>0</v>
      </c>
      <c r="R252" s="28">
        <f t="shared" si="235"/>
        <v>0</v>
      </c>
      <c r="S252" s="23"/>
      <c r="T252" s="23"/>
      <c r="U252" s="23"/>
      <c r="V252" s="23"/>
      <c r="W252" s="23"/>
      <c r="X252" s="23"/>
      <c r="Y252" s="23"/>
      <c r="Z252" s="23"/>
      <c r="AA252" s="23"/>
      <c r="AB252" s="93"/>
      <c r="AC252" s="93"/>
      <c r="AD252" s="100"/>
      <c r="AE252" s="109"/>
    </row>
    <row r="253" spans="1:31" ht="30.6" hidden="1" customHeight="1" x14ac:dyDescent="0.25">
      <c r="A253" s="101" t="s">
        <v>526</v>
      </c>
      <c r="B253" s="95" t="s">
        <v>142</v>
      </c>
      <c r="C253" s="19"/>
      <c r="D253" s="20"/>
      <c r="E253" s="20"/>
      <c r="F253" s="19"/>
      <c r="G253" s="23">
        <f>I253+K253+M253+O253</f>
        <v>1</v>
      </c>
      <c r="H253" s="23">
        <f>J253+L253+N253+P253</f>
        <v>0</v>
      </c>
      <c r="I253" s="29">
        <v>0</v>
      </c>
      <c r="J253" s="29">
        <v>0</v>
      </c>
      <c r="K253" s="29">
        <v>1</v>
      </c>
      <c r="L253" s="29"/>
      <c r="M253" s="29"/>
      <c r="N253" s="29"/>
      <c r="O253" s="29">
        <v>0</v>
      </c>
      <c r="P253" s="28"/>
      <c r="Q253" s="23">
        <v>2</v>
      </c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>
        <v>2</v>
      </c>
      <c r="AD253" s="100" t="s">
        <v>472</v>
      </c>
      <c r="AE253" s="107" t="s">
        <v>530</v>
      </c>
    </row>
    <row r="254" spans="1:31" ht="26.4" hidden="1" customHeight="1" x14ac:dyDescent="0.25">
      <c r="A254" s="101"/>
      <c r="B254" s="95" t="s">
        <v>132</v>
      </c>
      <c r="C254" s="19"/>
      <c r="D254" s="20"/>
      <c r="E254" s="20"/>
      <c r="F254" s="19"/>
      <c r="G254" s="23">
        <f>ROUND(G255/G253,1)</f>
        <v>80</v>
      </c>
      <c r="H254" s="23" t="e">
        <f t="shared" ref="H254:AC254" si="236">ROUND(H255/H253,1)</f>
        <v>#DIV/0!</v>
      </c>
      <c r="I254" s="23" t="e">
        <f t="shared" si="236"/>
        <v>#DIV/0!</v>
      </c>
      <c r="J254" s="23" t="e">
        <f t="shared" si="236"/>
        <v>#DIV/0!</v>
      </c>
      <c r="K254" s="23">
        <f t="shared" si="236"/>
        <v>0</v>
      </c>
      <c r="L254" s="23" t="e">
        <f t="shared" si="236"/>
        <v>#DIV/0!</v>
      </c>
      <c r="M254" s="23" t="e">
        <f t="shared" si="236"/>
        <v>#DIV/0!</v>
      </c>
      <c r="N254" s="23" t="e">
        <f t="shared" si="236"/>
        <v>#DIV/0!</v>
      </c>
      <c r="O254" s="23" t="e">
        <f t="shared" si="236"/>
        <v>#DIV/0!</v>
      </c>
      <c r="P254" s="23" t="e">
        <f t="shared" si="236"/>
        <v>#DIV/0!</v>
      </c>
      <c r="Q254" s="23">
        <f t="shared" si="236"/>
        <v>0</v>
      </c>
      <c r="R254" s="23" t="e">
        <f t="shared" si="236"/>
        <v>#DIV/0!</v>
      </c>
      <c r="S254" s="27" t="e">
        <f t="shared" si="236"/>
        <v>#DIV/0!</v>
      </c>
      <c r="T254" s="27" t="e">
        <f t="shared" si="236"/>
        <v>#DIV/0!</v>
      </c>
      <c r="U254" s="27" t="e">
        <f t="shared" si="236"/>
        <v>#DIV/0!</v>
      </c>
      <c r="V254" s="27" t="e">
        <f t="shared" si="236"/>
        <v>#DIV/0!</v>
      </c>
      <c r="W254" s="27" t="e">
        <f t="shared" si="236"/>
        <v>#DIV/0!</v>
      </c>
      <c r="X254" s="27" t="e">
        <f t="shared" si="236"/>
        <v>#DIV/0!</v>
      </c>
      <c r="Y254" s="27" t="e">
        <f t="shared" si="236"/>
        <v>#DIV/0!</v>
      </c>
      <c r="Z254" s="27" t="e">
        <f t="shared" si="236"/>
        <v>#DIV/0!</v>
      </c>
      <c r="AA254" s="27" t="e">
        <f t="shared" si="236"/>
        <v>#DIV/0!</v>
      </c>
      <c r="AB254" s="27" t="e">
        <f t="shared" si="236"/>
        <v>#DIV/0!</v>
      </c>
      <c r="AC254" s="23">
        <f t="shared" si="236"/>
        <v>150</v>
      </c>
      <c r="AD254" s="100"/>
      <c r="AE254" s="108"/>
    </row>
    <row r="255" spans="1:31" ht="13.2" hidden="1" customHeight="1" x14ac:dyDescent="0.25">
      <c r="A255" s="101"/>
      <c r="B255" s="95" t="s">
        <v>105</v>
      </c>
      <c r="C255" s="19"/>
      <c r="D255" s="20"/>
      <c r="E255" s="20"/>
      <c r="F255" s="19"/>
      <c r="G255" s="23">
        <f t="shared" ref="G255:AC255" si="237">SUM(G256:G259)</f>
        <v>80</v>
      </c>
      <c r="H255" s="23">
        <f t="shared" si="237"/>
        <v>0</v>
      </c>
      <c r="I255" s="23">
        <f t="shared" si="237"/>
        <v>80</v>
      </c>
      <c r="J255" s="23">
        <f t="shared" si="237"/>
        <v>0</v>
      </c>
      <c r="K255" s="23">
        <f t="shared" si="237"/>
        <v>0</v>
      </c>
      <c r="L255" s="23">
        <f t="shared" si="237"/>
        <v>0</v>
      </c>
      <c r="M255" s="23">
        <f t="shared" si="237"/>
        <v>0</v>
      </c>
      <c r="N255" s="23">
        <f t="shared" si="237"/>
        <v>0</v>
      </c>
      <c r="O255" s="23">
        <f t="shared" si="237"/>
        <v>0</v>
      </c>
      <c r="P255" s="23">
        <f t="shared" si="237"/>
        <v>0</v>
      </c>
      <c r="Q255" s="23">
        <f>SUM(Q256:Q259)</f>
        <v>0</v>
      </c>
      <c r="R255" s="23">
        <f t="shared" si="237"/>
        <v>0</v>
      </c>
      <c r="S255" s="23">
        <f t="shared" si="237"/>
        <v>0</v>
      </c>
      <c r="T255" s="23">
        <f t="shared" si="237"/>
        <v>0</v>
      </c>
      <c r="U255" s="23">
        <f t="shared" si="237"/>
        <v>0</v>
      </c>
      <c r="V255" s="23">
        <f t="shared" si="237"/>
        <v>0</v>
      </c>
      <c r="W255" s="23">
        <f t="shared" si="237"/>
        <v>0</v>
      </c>
      <c r="X255" s="23">
        <f t="shared" si="237"/>
        <v>0</v>
      </c>
      <c r="Y255" s="23">
        <f t="shared" si="237"/>
        <v>0</v>
      </c>
      <c r="Z255" s="23">
        <f t="shared" si="237"/>
        <v>0</v>
      </c>
      <c r="AA255" s="23">
        <f t="shared" si="237"/>
        <v>0</v>
      </c>
      <c r="AB255" s="23">
        <f t="shared" si="237"/>
        <v>0</v>
      </c>
      <c r="AC255" s="23">
        <f t="shared" si="237"/>
        <v>300</v>
      </c>
      <c r="AD255" s="100"/>
      <c r="AE255" s="108"/>
    </row>
    <row r="256" spans="1:31" ht="12.75" hidden="1" customHeight="1" x14ac:dyDescent="0.25">
      <c r="A256" s="101"/>
      <c r="B256" s="95" t="s">
        <v>17</v>
      </c>
      <c r="C256" s="18" t="s">
        <v>48</v>
      </c>
      <c r="D256" s="18" t="s">
        <v>42</v>
      </c>
      <c r="E256" s="18" t="s">
        <v>523</v>
      </c>
      <c r="F256" s="18" t="s">
        <v>56</v>
      </c>
      <c r="G256" s="23">
        <f>I256+K256+M256+O256</f>
        <v>80</v>
      </c>
      <c r="H256" s="28">
        <f>J256+L256+N256+P256</f>
        <v>0</v>
      </c>
      <c r="I256" s="29">
        <v>80</v>
      </c>
      <c r="J256" s="29"/>
      <c r="K256" s="29">
        <v>0</v>
      </c>
      <c r="L256" s="29"/>
      <c r="M256" s="29">
        <v>0</v>
      </c>
      <c r="N256" s="29"/>
      <c r="O256" s="29">
        <v>0</v>
      </c>
      <c r="P256" s="28"/>
      <c r="Q256" s="23">
        <f>S256+U256+W256+Y256</f>
        <v>0</v>
      </c>
      <c r="R256" s="28">
        <f>T256+V256+X256+Z256</f>
        <v>0</v>
      </c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>
        <v>300</v>
      </c>
      <c r="AD256" s="100"/>
      <c r="AE256" s="108"/>
    </row>
    <row r="257" spans="1:31" ht="13.2" hidden="1" customHeight="1" x14ac:dyDescent="0.25">
      <c r="A257" s="101"/>
      <c r="B257" s="95" t="s">
        <v>14</v>
      </c>
      <c r="C257" s="19"/>
      <c r="D257" s="20"/>
      <c r="E257" s="20"/>
      <c r="F257" s="19"/>
      <c r="G257" s="23">
        <f t="shared" ref="G257:G259" si="238">I257+K257+M257+O257</f>
        <v>0</v>
      </c>
      <c r="H257" s="28">
        <f t="shared" ref="H257:H259" si="239">J257+L257+N257+P257</f>
        <v>0</v>
      </c>
      <c r="I257" s="29"/>
      <c r="J257" s="29"/>
      <c r="K257" s="29"/>
      <c r="L257" s="29"/>
      <c r="M257" s="29"/>
      <c r="N257" s="29"/>
      <c r="O257" s="29"/>
      <c r="P257" s="28"/>
      <c r="Q257" s="23">
        <f t="shared" ref="Q257:Q259" si="240">S257+U257+W257+Y257</f>
        <v>0</v>
      </c>
      <c r="R257" s="28">
        <f t="shared" ref="R257:R259" si="241">T257+V257+X257+Z257</f>
        <v>0</v>
      </c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100"/>
      <c r="AE257" s="108"/>
    </row>
    <row r="258" spans="1:31" ht="13.2" hidden="1" customHeight="1" x14ac:dyDescent="0.25">
      <c r="A258" s="101"/>
      <c r="B258" s="95" t="s">
        <v>15</v>
      </c>
      <c r="C258" s="19"/>
      <c r="D258" s="20"/>
      <c r="E258" s="20"/>
      <c r="F258" s="19"/>
      <c r="G258" s="23">
        <f t="shared" si="238"/>
        <v>0</v>
      </c>
      <c r="H258" s="28">
        <f t="shared" si="239"/>
        <v>0</v>
      </c>
      <c r="I258" s="29"/>
      <c r="J258" s="29"/>
      <c r="K258" s="29"/>
      <c r="L258" s="29"/>
      <c r="M258" s="29"/>
      <c r="N258" s="29"/>
      <c r="O258" s="29"/>
      <c r="P258" s="28"/>
      <c r="Q258" s="23">
        <f t="shared" si="240"/>
        <v>0</v>
      </c>
      <c r="R258" s="28">
        <f t="shared" si="241"/>
        <v>0</v>
      </c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100"/>
      <c r="AE258" s="108"/>
    </row>
    <row r="259" spans="1:31" ht="38.4" hidden="1" customHeight="1" x14ac:dyDescent="0.25">
      <c r="A259" s="101"/>
      <c r="B259" s="95" t="s">
        <v>12</v>
      </c>
      <c r="C259" s="19"/>
      <c r="D259" s="20"/>
      <c r="E259" s="20"/>
      <c r="F259" s="19"/>
      <c r="G259" s="23">
        <f t="shared" si="238"/>
        <v>0</v>
      </c>
      <c r="H259" s="28">
        <f t="shared" si="239"/>
        <v>0</v>
      </c>
      <c r="I259" s="29"/>
      <c r="J259" s="29"/>
      <c r="K259" s="29"/>
      <c r="L259" s="29"/>
      <c r="M259" s="29"/>
      <c r="N259" s="29"/>
      <c r="O259" s="29"/>
      <c r="P259" s="28"/>
      <c r="Q259" s="23">
        <f t="shared" si="240"/>
        <v>0</v>
      </c>
      <c r="R259" s="28">
        <f t="shared" si="241"/>
        <v>0</v>
      </c>
      <c r="S259" s="23"/>
      <c r="T259" s="23"/>
      <c r="U259" s="23"/>
      <c r="V259" s="23"/>
      <c r="W259" s="23"/>
      <c r="X259" s="23"/>
      <c r="Y259" s="23"/>
      <c r="Z259" s="23"/>
      <c r="AA259" s="23"/>
      <c r="AB259" s="93"/>
      <c r="AC259" s="93"/>
      <c r="AD259" s="100"/>
      <c r="AE259" s="109"/>
    </row>
    <row r="260" spans="1:31" ht="13.2" hidden="1" customHeight="1" x14ac:dyDescent="0.25">
      <c r="A260" s="105" t="s">
        <v>541</v>
      </c>
      <c r="B260" s="95" t="s">
        <v>518</v>
      </c>
      <c r="C260" s="19"/>
      <c r="D260" s="20"/>
      <c r="E260" s="20"/>
      <c r="F260" s="19"/>
      <c r="G260" s="24">
        <f>I260+K260+M260+O260</f>
        <v>1180</v>
      </c>
      <c r="H260" s="24">
        <f>J260+L260+N260+P260</f>
        <v>47</v>
      </c>
      <c r="I260" s="25">
        <v>180</v>
      </c>
      <c r="J260" s="25">
        <v>47</v>
      </c>
      <c r="K260" s="25">
        <v>1000</v>
      </c>
      <c r="L260" s="25"/>
      <c r="M260" s="25"/>
      <c r="N260" s="25"/>
      <c r="O260" s="25">
        <v>0</v>
      </c>
      <c r="P260" s="26"/>
      <c r="Q260" s="24">
        <f>S260+U260+W260+Y260</f>
        <v>0</v>
      </c>
      <c r="R260" s="24">
        <f>T260+V260+X260+Z260</f>
        <v>0</v>
      </c>
      <c r="S260" s="24"/>
      <c r="T260" s="24"/>
      <c r="U260" s="24"/>
      <c r="V260" s="24"/>
      <c r="W260" s="24"/>
      <c r="X260" s="24"/>
      <c r="Y260" s="24"/>
      <c r="Z260" s="23"/>
      <c r="AA260" s="24"/>
      <c r="AB260" s="23"/>
      <c r="AC260" s="93"/>
      <c r="AD260" s="107"/>
      <c r="AE260" s="107"/>
    </row>
    <row r="261" spans="1:31" ht="13.2" hidden="1" customHeight="1" x14ac:dyDescent="0.25">
      <c r="A261" s="110"/>
      <c r="B261" s="95" t="s">
        <v>132</v>
      </c>
      <c r="C261" s="19"/>
      <c r="D261" s="20"/>
      <c r="E261" s="20"/>
      <c r="F261" s="19"/>
      <c r="G261" s="23">
        <f>ROUND(G262/G260,1)</f>
        <v>4.9000000000000004</v>
      </c>
      <c r="H261" s="28">
        <f t="shared" ref="H261:Y261" si="242">ROUND(H262/H260,1)</f>
        <v>3.3</v>
      </c>
      <c r="I261" s="23">
        <f t="shared" si="242"/>
        <v>4.0999999999999996</v>
      </c>
      <c r="J261" s="23">
        <f t="shared" si="242"/>
        <v>3.3</v>
      </c>
      <c r="K261" s="23">
        <f t="shared" si="242"/>
        <v>5.0999999999999996</v>
      </c>
      <c r="L261" s="23" t="e">
        <f t="shared" si="242"/>
        <v>#DIV/0!</v>
      </c>
      <c r="M261" s="23" t="e">
        <f t="shared" si="242"/>
        <v>#DIV/0!</v>
      </c>
      <c r="N261" s="23" t="e">
        <f t="shared" si="242"/>
        <v>#DIV/0!</v>
      </c>
      <c r="O261" s="23" t="e">
        <f t="shared" si="242"/>
        <v>#DIV/0!</v>
      </c>
      <c r="P261" s="23" t="e">
        <f t="shared" si="242"/>
        <v>#DIV/0!</v>
      </c>
      <c r="Q261" s="23" t="e">
        <f t="shared" si="242"/>
        <v>#DIV/0!</v>
      </c>
      <c r="R261" s="23" t="e">
        <f t="shared" si="242"/>
        <v>#DIV/0!</v>
      </c>
      <c r="S261" s="27" t="e">
        <f t="shared" si="242"/>
        <v>#DIV/0!</v>
      </c>
      <c r="T261" s="23" t="e">
        <f t="shared" si="242"/>
        <v>#DIV/0!</v>
      </c>
      <c r="U261" s="23" t="e">
        <f t="shared" si="242"/>
        <v>#DIV/0!</v>
      </c>
      <c r="V261" s="23" t="e">
        <f t="shared" si="242"/>
        <v>#DIV/0!</v>
      </c>
      <c r="W261" s="23" t="e">
        <f t="shared" si="242"/>
        <v>#DIV/0!</v>
      </c>
      <c r="X261" s="23" t="e">
        <f t="shared" si="242"/>
        <v>#DIV/0!</v>
      </c>
      <c r="Y261" s="27" t="e">
        <f t="shared" si="242"/>
        <v>#DIV/0!</v>
      </c>
      <c r="Z261" s="23"/>
      <c r="AA261" s="27" t="e">
        <f t="shared" ref="AA261:AB261" si="243">ROUND(AA262/AA260,1)</f>
        <v>#DIV/0!</v>
      </c>
      <c r="AB261" s="27" t="e">
        <f t="shared" si="243"/>
        <v>#DIV/0!</v>
      </c>
      <c r="AC261" s="93"/>
      <c r="AD261" s="108"/>
      <c r="AE261" s="108"/>
    </row>
    <row r="262" spans="1:31" ht="13.2" hidden="1" customHeight="1" x14ac:dyDescent="0.25">
      <c r="A262" s="110"/>
      <c r="B262" s="95" t="s">
        <v>101</v>
      </c>
      <c r="C262" s="19"/>
      <c r="D262" s="20"/>
      <c r="E262" s="20"/>
      <c r="F262" s="19"/>
      <c r="G262" s="23">
        <f t="shared" ref="G262:H262" si="244">SUM(G263:G268)</f>
        <v>5833</v>
      </c>
      <c r="H262" s="28">
        <f t="shared" si="244"/>
        <v>154.9</v>
      </c>
      <c r="I262" s="23">
        <f>SUM(I263:I268)</f>
        <v>733</v>
      </c>
      <c r="J262" s="23">
        <f t="shared" ref="J262:Y262" si="245">SUM(J263:J268)</f>
        <v>154.9</v>
      </c>
      <c r="K262" s="23">
        <f t="shared" si="245"/>
        <v>5100</v>
      </c>
      <c r="L262" s="23">
        <f t="shared" si="245"/>
        <v>0</v>
      </c>
      <c r="M262" s="23">
        <f t="shared" si="245"/>
        <v>0</v>
      </c>
      <c r="N262" s="23">
        <f t="shared" si="245"/>
        <v>0</v>
      </c>
      <c r="O262" s="23">
        <f t="shared" si="245"/>
        <v>0</v>
      </c>
      <c r="P262" s="23">
        <f t="shared" si="245"/>
        <v>0</v>
      </c>
      <c r="Q262" s="23">
        <f t="shared" si="245"/>
        <v>0</v>
      </c>
      <c r="R262" s="23">
        <f t="shared" si="245"/>
        <v>0</v>
      </c>
      <c r="S262" s="23">
        <f t="shared" si="245"/>
        <v>0</v>
      </c>
      <c r="T262" s="23">
        <f t="shared" si="245"/>
        <v>0</v>
      </c>
      <c r="U262" s="23">
        <f t="shared" si="245"/>
        <v>0</v>
      </c>
      <c r="V262" s="23">
        <f t="shared" si="245"/>
        <v>0</v>
      </c>
      <c r="W262" s="23">
        <f t="shared" si="245"/>
        <v>0</v>
      </c>
      <c r="X262" s="23">
        <f t="shared" si="245"/>
        <v>0</v>
      </c>
      <c r="Y262" s="23">
        <f t="shared" si="245"/>
        <v>0</v>
      </c>
      <c r="Z262" s="23"/>
      <c r="AA262" s="23">
        <f t="shared" ref="AA262:AB262" si="246">SUM(AA263:AA268)</f>
        <v>0</v>
      </c>
      <c r="AB262" s="23">
        <f t="shared" si="246"/>
        <v>0</v>
      </c>
      <c r="AC262" s="93"/>
      <c r="AD262" s="108"/>
      <c r="AE262" s="108"/>
    </row>
    <row r="263" spans="1:31" ht="13.2" hidden="1" customHeight="1" x14ac:dyDescent="0.25">
      <c r="A263" s="110"/>
      <c r="B263" s="105" t="s">
        <v>17</v>
      </c>
      <c r="C263" s="18" t="s">
        <v>48</v>
      </c>
      <c r="D263" s="18" t="s">
        <v>42</v>
      </c>
      <c r="E263" s="18" t="s">
        <v>519</v>
      </c>
      <c r="F263" s="18" t="s">
        <v>74</v>
      </c>
      <c r="G263" s="23">
        <f>I263+K263+M263+O263</f>
        <v>0</v>
      </c>
      <c r="H263" s="28">
        <f>J263+L263+N263+P263</f>
        <v>0</v>
      </c>
      <c r="I263" s="29">
        <v>0</v>
      </c>
      <c r="J263" s="29"/>
      <c r="K263" s="29"/>
      <c r="L263" s="29"/>
      <c r="M263" s="29"/>
      <c r="N263" s="29"/>
      <c r="O263" s="29"/>
      <c r="P263" s="28"/>
      <c r="Q263" s="23">
        <f>S263+U263+W263+Y263</f>
        <v>0</v>
      </c>
      <c r="R263" s="28">
        <f>T263+V263+X263+Z263</f>
        <v>0</v>
      </c>
      <c r="S263" s="23">
        <v>0</v>
      </c>
      <c r="T263" s="23"/>
      <c r="U263" s="23"/>
      <c r="V263" s="23"/>
      <c r="W263" s="23"/>
      <c r="X263" s="23"/>
      <c r="Y263" s="23"/>
      <c r="Z263" s="23"/>
      <c r="AA263" s="23"/>
      <c r="AB263" s="93"/>
      <c r="AC263" s="93"/>
      <c r="AD263" s="108"/>
      <c r="AE263" s="108"/>
    </row>
    <row r="264" spans="1:31" ht="13.2" hidden="1" customHeight="1" x14ac:dyDescent="0.25">
      <c r="A264" s="110"/>
      <c r="B264" s="106"/>
      <c r="C264" s="18" t="s">
        <v>48</v>
      </c>
      <c r="D264" s="18" t="s">
        <v>42</v>
      </c>
      <c r="E264" s="18" t="s">
        <v>519</v>
      </c>
      <c r="F264" s="18" t="s">
        <v>56</v>
      </c>
      <c r="G264" s="28">
        <f>I264+K264+M264+O264</f>
        <v>5833</v>
      </c>
      <c r="H264" s="28">
        <f>J264+L264+N264+P264</f>
        <v>154.9</v>
      </c>
      <c r="I264" s="29">
        <v>733</v>
      </c>
      <c r="J264" s="29">
        <v>154.9</v>
      </c>
      <c r="K264" s="29">
        <v>5100</v>
      </c>
      <c r="L264" s="29"/>
      <c r="M264" s="29">
        <v>0</v>
      </c>
      <c r="N264" s="29"/>
      <c r="O264" s="29">
        <v>0</v>
      </c>
      <c r="P264" s="28"/>
      <c r="Q264" s="28">
        <f>S264+U264+W264+Y264</f>
        <v>0</v>
      </c>
      <c r="R264" s="28">
        <f>T264+V264+X264+Z264</f>
        <v>0</v>
      </c>
      <c r="S264" s="23"/>
      <c r="T264" s="23"/>
      <c r="U264" s="23"/>
      <c r="V264" s="23"/>
      <c r="W264" s="23"/>
      <c r="X264" s="23"/>
      <c r="Y264" s="23"/>
      <c r="Z264" s="23"/>
      <c r="AA264" s="23"/>
      <c r="AB264" s="93"/>
      <c r="AC264" s="93"/>
      <c r="AD264" s="108"/>
      <c r="AE264" s="108"/>
    </row>
    <row r="265" spans="1:31" ht="13.2" hidden="1" customHeight="1" x14ac:dyDescent="0.25">
      <c r="A265" s="110"/>
      <c r="B265" s="105" t="s">
        <v>14</v>
      </c>
      <c r="C265" s="19">
        <v>136</v>
      </c>
      <c r="D265" s="20" t="s">
        <v>42</v>
      </c>
      <c r="E265" s="20" t="s">
        <v>523</v>
      </c>
      <c r="F265" s="19">
        <v>244</v>
      </c>
      <c r="G265" s="23">
        <f t="shared" ref="G265:G267" si="247">I265+K265+M265+O265</f>
        <v>0</v>
      </c>
      <c r="H265" s="28">
        <f t="shared" ref="H265:H267" si="248">J265+L265+N265+P265</f>
        <v>0</v>
      </c>
      <c r="I265" s="29"/>
      <c r="J265" s="29"/>
      <c r="K265" s="29"/>
      <c r="L265" s="29"/>
      <c r="M265" s="29"/>
      <c r="N265" s="29"/>
      <c r="O265" s="29"/>
      <c r="P265" s="28"/>
      <c r="Q265" s="23">
        <f t="shared" ref="Q265:Q267" si="249">S265+U265+W265+Y265</f>
        <v>0</v>
      </c>
      <c r="R265" s="28">
        <f t="shared" ref="R265:R267" si="250">T265+V265+X265+Z265</f>
        <v>0</v>
      </c>
      <c r="S265" s="23"/>
      <c r="T265" s="23"/>
      <c r="U265" s="23"/>
      <c r="V265" s="23"/>
      <c r="W265" s="23"/>
      <c r="X265" s="23"/>
      <c r="Y265" s="23"/>
      <c r="Z265" s="23"/>
      <c r="AA265" s="23"/>
      <c r="AB265" s="93"/>
      <c r="AC265" s="93"/>
      <c r="AD265" s="108"/>
      <c r="AE265" s="108"/>
    </row>
    <row r="266" spans="1:31" ht="13.2" hidden="1" customHeight="1" x14ac:dyDescent="0.25">
      <c r="A266" s="110"/>
      <c r="B266" s="106"/>
      <c r="C266" s="19">
        <v>136</v>
      </c>
      <c r="D266" s="20" t="s">
        <v>42</v>
      </c>
      <c r="E266" s="20" t="s">
        <v>523</v>
      </c>
      <c r="F266" s="19">
        <v>242</v>
      </c>
      <c r="G266" s="23"/>
      <c r="H266" s="28"/>
      <c r="I266" s="29"/>
      <c r="J266" s="29"/>
      <c r="K266" s="29"/>
      <c r="L266" s="29"/>
      <c r="M266" s="29"/>
      <c r="N266" s="29"/>
      <c r="O266" s="29"/>
      <c r="P266" s="28"/>
      <c r="Q266" s="23">
        <f t="shared" si="249"/>
        <v>0</v>
      </c>
      <c r="R266" s="28"/>
      <c r="S266" s="23"/>
      <c r="T266" s="23"/>
      <c r="U266" s="23"/>
      <c r="V266" s="23"/>
      <c r="W266" s="23"/>
      <c r="X266" s="23"/>
      <c r="Y266" s="23"/>
      <c r="Z266" s="23"/>
      <c r="AA266" s="23"/>
      <c r="AB266" s="93"/>
      <c r="AC266" s="93"/>
      <c r="AD266" s="108"/>
      <c r="AE266" s="108"/>
    </row>
    <row r="267" spans="1:31" ht="13.2" hidden="1" customHeight="1" x14ac:dyDescent="0.25">
      <c r="A267" s="110"/>
      <c r="B267" s="95" t="s">
        <v>15</v>
      </c>
      <c r="C267" s="19"/>
      <c r="D267" s="20"/>
      <c r="E267" s="20"/>
      <c r="F267" s="19"/>
      <c r="G267" s="23">
        <f t="shared" si="247"/>
        <v>0</v>
      </c>
      <c r="H267" s="28">
        <f t="shared" si="248"/>
        <v>0</v>
      </c>
      <c r="I267" s="29"/>
      <c r="J267" s="29"/>
      <c r="K267" s="29"/>
      <c r="L267" s="29"/>
      <c r="M267" s="29"/>
      <c r="N267" s="29"/>
      <c r="O267" s="29"/>
      <c r="P267" s="28"/>
      <c r="Q267" s="23">
        <f t="shared" si="249"/>
        <v>0</v>
      </c>
      <c r="R267" s="28">
        <f t="shared" si="250"/>
        <v>0</v>
      </c>
      <c r="S267" s="23"/>
      <c r="T267" s="23"/>
      <c r="U267" s="23"/>
      <c r="V267" s="23"/>
      <c r="W267" s="23"/>
      <c r="X267" s="23"/>
      <c r="Y267" s="23"/>
      <c r="Z267" s="23"/>
      <c r="AA267" s="23"/>
      <c r="AB267" s="93"/>
      <c r="AC267" s="93"/>
      <c r="AD267" s="108"/>
      <c r="AE267" s="108"/>
    </row>
    <row r="268" spans="1:31" ht="13.2" hidden="1" customHeight="1" x14ac:dyDescent="0.25">
      <c r="A268" s="106"/>
      <c r="B268" s="95" t="s">
        <v>12</v>
      </c>
      <c r="C268" s="19"/>
      <c r="D268" s="20"/>
      <c r="E268" s="20"/>
      <c r="F268" s="19"/>
      <c r="G268" s="23"/>
      <c r="H268" s="28"/>
      <c r="I268" s="29"/>
      <c r="J268" s="29"/>
      <c r="K268" s="29"/>
      <c r="L268" s="29"/>
      <c r="M268" s="29"/>
      <c r="N268" s="29"/>
      <c r="O268" s="29"/>
      <c r="P268" s="28"/>
      <c r="Q268" s="23"/>
      <c r="R268" s="28"/>
      <c r="S268" s="23"/>
      <c r="T268" s="23"/>
      <c r="U268" s="23"/>
      <c r="V268" s="23"/>
      <c r="W268" s="23"/>
      <c r="X268" s="23"/>
      <c r="Y268" s="23"/>
      <c r="Z268" s="23"/>
      <c r="AA268" s="23"/>
      <c r="AB268" s="93"/>
      <c r="AC268" s="93"/>
      <c r="AD268" s="109"/>
      <c r="AE268" s="109"/>
    </row>
    <row r="269" spans="1:31" ht="36.75" customHeight="1" x14ac:dyDescent="0.25">
      <c r="A269" s="99" t="s">
        <v>231</v>
      </c>
      <c r="B269" s="95" t="s">
        <v>143</v>
      </c>
      <c r="C269" s="19"/>
      <c r="D269" s="20"/>
      <c r="E269" s="20"/>
      <c r="F269" s="19"/>
      <c r="G269" s="23">
        <f>G276</f>
        <v>0</v>
      </c>
      <c r="H269" s="23">
        <f t="shared" ref="H269:P269" si="251">H276</f>
        <v>0</v>
      </c>
      <c r="I269" s="23">
        <f t="shared" si="251"/>
        <v>0</v>
      </c>
      <c r="J269" s="23">
        <f t="shared" si="251"/>
        <v>0</v>
      </c>
      <c r="K269" s="23">
        <f t="shared" si="251"/>
        <v>0</v>
      </c>
      <c r="L269" s="23">
        <f t="shared" si="251"/>
        <v>0</v>
      </c>
      <c r="M269" s="23">
        <f t="shared" si="251"/>
        <v>0</v>
      </c>
      <c r="N269" s="23">
        <f t="shared" si="251"/>
        <v>0</v>
      </c>
      <c r="O269" s="23">
        <f t="shared" si="251"/>
        <v>0</v>
      </c>
      <c r="P269" s="23">
        <f t="shared" si="251"/>
        <v>0</v>
      </c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100" t="s">
        <v>232</v>
      </c>
      <c r="AE269" s="100" t="s">
        <v>543</v>
      </c>
    </row>
    <row r="270" spans="1:31" ht="26.25" customHeight="1" x14ac:dyDescent="0.25">
      <c r="A270" s="99"/>
      <c r="B270" s="95" t="s">
        <v>133</v>
      </c>
      <c r="C270" s="19"/>
      <c r="D270" s="20"/>
      <c r="E270" s="20"/>
      <c r="F270" s="19"/>
      <c r="G270" s="23" t="e">
        <f t="shared" ref="G270:P270" si="252">ROUND(G271/G269,1)</f>
        <v>#DIV/0!</v>
      </c>
      <c r="H270" s="23" t="e">
        <f t="shared" si="252"/>
        <v>#DIV/0!</v>
      </c>
      <c r="I270" s="23" t="e">
        <f t="shared" si="252"/>
        <v>#DIV/0!</v>
      </c>
      <c r="J270" s="23" t="e">
        <f t="shared" si="252"/>
        <v>#DIV/0!</v>
      </c>
      <c r="K270" s="23" t="e">
        <f t="shared" si="252"/>
        <v>#DIV/0!</v>
      </c>
      <c r="L270" s="23" t="e">
        <f t="shared" si="252"/>
        <v>#DIV/0!</v>
      </c>
      <c r="M270" s="23" t="e">
        <f t="shared" si="252"/>
        <v>#DIV/0!</v>
      </c>
      <c r="N270" s="23" t="e">
        <f t="shared" si="252"/>
        <v>#DIV/0!</v>
      </c>
      <c r="O270" s="23" t="e">
        <f t="shared" si="252"/>
        <v>#DIV/0!</v>
      </c>
      <c r="P270" s="23" t="e">
        <f t="shared" si="252"/>
        <v>#DIV/0!</v>
      </c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100"/>
      <c r="AE270" s="100"/>
    </row>
    <row r="271" spans="1:31" ht="28.5" customHeight="1" x14ac:dyDescent="0.25">
      <c r="A271" s="99"/>
      <c r="B271" s="95" t="s">
        <v>101</v>
      </c>
      <c r="C271" s="19"/>
      <c r="D271" s="20"/>
      <c r="E271" s="20"/>
      <c r="F271" s="19"/>
      <c r="G271" s="23">
        <f>SUM(G272:G275)</f>
        <v>0</v>
      </c>
      <c r="H271" s="23">
        <f t="shared" ref="H271:AC271" si="253">SUM(H272:H275)</f>
        <v>0</v>
      </c>
      <c r="I271" s="23">
        <f t="shared" si="253"/>
        <v>0</v>
      </c>
      <c r="J271" s="23">
        <f t="shared" si="253"/>
        <v>0</v>
      </c>
      <c r="K271" s="23">
        <f t="shared" si="253"/>
        <v>0</v>
      </c>
      <c r="L271" s="23">
        <f t="shared" si="253"/>
        <v>0</v>
      </c>
      <c r="M271" s="23">
        <f t="shared" si="253"/>
        <v>0</v>
      </c>
      <c r="N271" s="23">
        <f t="shared" si="253"/>
        <v>0</v>
      </c>
      <c r="O271" s="23">
        <f t="shared" si="253"/>
        <v>0</v>
      </c>
      <c r="P271" s="23">
        <f t="shared" si="253"/>
        <v>0</v>
      </c>
      <c r="Q271" s="23">
        <f t="shared" si="253"/>
        <v>0</v>
      </c>
      <c r="R271" s="23">
        <f t="shared" si="253"/>
        <v>0</v>
      </c>
      <c r="S271" s="23">
        <f t="shared" si="253"/>
        <v>0</v>
      </c>
      <c r="T271" s="23">
        <f t="shared" si="253"/>
        <v>0</v>
      </c>
      <c r="U271" s="23">
        <f t="shared" si="253"/>
        <v>0</v>
      </c>
      <c r="V271" s="23">
        <f t="shared" si="253"/>
        <v>0</v>
      </c>
      <c r="W271" s="23">
        <f t="shared" si="253"/>
        <v>0</v>
      </c>
      <c r="X271" s="23">
        <f t="shared" si="253"/>
        <v>0</v>
      </c>
      <c r="Y271" s="23">
        <f t="shared" si="253"/>
        <v>0</v>
      </c>
      <c r="Z271" s="23">
        <f t="shared" si="253"/>
        <v>0</v>
      </c>
      <c r="AA271" s="23">
        <f t="shared" si="253"/>
        <v>0</v>
      </c>
      <c r="AB271" s="23">
        <f t="shared" si="253"/>
        <v>0</v>
      </c>
      <c r="AC271" s="23">
        <f t="shared" si="253"/>
        <v>0</v>
      </c>
      <c r="AD271" s="100"/>
      <c r="AE271" s="100"/>
    </row>
    <row r="272" spans="1:31" x14ac:dyDescent="0.25">
      <c r="A272" s="99"/>
      <c r="B272" s="95" t="s">
        <v>17</v>
      </c>
      <c r="C272" s="19"/>
      <c r="D272" s="19"/>
      <c r="E272" s="19"/>
      <c r="F272" s="19"/>
      <c r="G272" s="23">
        <f>G279</f>
        <v>0</v>
      </c>
      <c r="H272" s="23">
        <f t="shared" ref="H272:AC272" si="254">H279</f>
        <v>0</v>
      </c>
      <c r="I272" s="23">
        <f t="shared" si="254"/>
        <v>0</v>
      </c>
      <c r="J272" s="23">
        <f t="shared" si="254"/>
        <v>0</v>
      </c>
      <c r="K272" s="23">
        <f t="shared" si="254"/>
        <v>0</v>
      </c>
      <c r="L272" s="23">
        <f t="shared" si="254"/>
        <v>0</v>
      </c>
      <c r="M272" s="23">
        <f t="shared" si="254"/>
        <v>0</v>
      </c>
      <c r="N272" s="23">
        <f t="shared" si="254"/>
        <v>0</v>
      </c>
      <c r="O272" s="23">
        <f t="shared" si="254"/>
        <v>0</v>
      </c>
      <c r="P272" s="23">
        <f t="shared" si="254"/>
        <v>0</v>
      </c>
      <c r="Q272" s="23">
        <f t="shared" si="254"/>
        <v>0</v>
      </c>
      <c r="R272" s="23">
        <f t="shared" si="254"/>
        <v>0</v>
      </c>
      <c r="S272" s="23">
        <f t="shared" si="254"/>
        <v>0</v>
      </c>
      <c r="T272" s="23">
        <f t="shared" si="254"/>
        <v>0</v>
      </c>
      <c r="U272" s="23">
        <f t="shared" si="254"/>
        <v>0</v>
      </c>
      <c r="V272" s="23">
        <f t="shared" si="254"/>
        <v>0</v>
      </c>
      <c r="W272" s="23">
        <f t="shared" si="254"/>
        <v>0</v>
      </c>
      <c r="X272" s="23">
        <f t="shared" si="254"/>
        <v>0</v>
      </c>
      <c r="Y272" s="23">
        <f t="shared" si="254"/>
        <v>0</v>
      </c>
      <c r="Z272" s="23">
        <f t="shared" si="254"/>
        <v>0</v>
      </c>
      <c r="AA272" s="23">
        <f t="shared" si="254"/>
        <v>0</v>
      </c>
      <c r="AB272" s="23">
        <f t="shared" si="254"/>
        <v>0</v>
      </c>
      <c r="AC272" s="23">
        <f t="shared" si="254"/>
        <v>0</v>
      </c>
      <c r="AD272" s="100"/>
      <c r="AE272" s="100"/>
    </row>
    <row r="273" spans="1:31" x14ac:dyDescent="0.25">
      <c r="A273" s="99"/>
      <c r="B273" s="95" t="s">
        <v>14</v>
      </c>
      <c r="C273" s="19"/>
      <c r="D273" s="20"/>
      <c r="E273" s="20"/>
      <c r="F273" s="19"/>
      <c r="G273" s="23">
        <f t="shared" ref="G273:G275" si="255">G280</f>
        <v>0</v>
      </c>
      <c r="H273" s="23">
        <f t="shared" ref="H273:AC273" si="256">H280</f>
        <v>0</v>
      </c>
      <c r="I273" s="23">
        <f t="shared" si="256"/>
        <v>0</v>
      </c>
      <c r="J273" s="23">
        <f t="shared" si="256"/>
        <v>0</v>
      </c>
      <c r="K273" s="23">
        <f t="shared" si="256"/>
        <v>0</v>
      </c>
      <c r="L273" s="23">
        <f t="shared" si="256"/>
        <v>0</v>
      </c>
      <c r="M273" s="23">
        <f t="shared" si="256"/>
        <v>0</v>
      </c>
      <c r="N273" s="23">
        <f t="shared" si="256"/>
        <v>0</v>
      </c>
      <c r="O273" s="23">
        <f t="shared" si="256"/>
        <v>0</v>
      </c>
      <c r="P273" s="23">
        <f t="shared" si="256"/>
        <v>0</v>
      </c>
      <c r="Q273" s="23">
        <f t="shared" si="256"/>
        <v>0</v>
      </c>
      <c r="R273" s="23">
        <f t="shared" si="256"/>
        <v>0</v>
      </c>
      <c r="S273" s="23">
        <f t="shared" si="256"/>
        <v>0</v>
      </c>
      <c r="T273" s="23">
        <f t="shared" si="256"/>
        <v>0</v>
      </c>
      <c r="U273" s="23">
        <f t="shared" si="256"/>
        <v>0</v>
      </c>
      <c r="V273" s="23">
        <f t="shared" si="256"/>
        <v>0</v>
      </c>
      <c r="W273" s="23">
        <f t="shared" si="256"/>
        <v>0</v>
      </c>
      <c r="X273" s="23">
        <f t="shared" si="256"/>
        <v>0</v>
      </c>
      <c r="Y273" s="23">
        <f t="shared" si="256"/>
        <v>0</v>
      </c>
      <c r="Z273" s="23">
        <f t="shared" si="256"/>
        <v>0</v>
      </c>
      <c r="AA273" s="23">
        <f t="shared" si="256"/>
        <v>0</v>
      </c>
      <c r="AB273" s="23">
        <f t="shared" si="256"/>
        <v>0</v>
      </c>
      <c r="AC273" s="23">
        <f t="shared" si="256"/>
        <v>0</v>
      </c>
      <c r="AD273" s="100"/>
      <c r="AE273" s="100"/>
    </row>
    <row r="274" spans="1:31" x14ac:dyDescent="0.25">
      <c r="A274" s="99"/>
      <c r="B274" s="95" t="s">
        <v>15</v>
      </c>
      <c r="C274" s="19"/>
      <c r="D274" s="20"/>
      <c r="E274" s="20"/>
      <c r="F274" s="19"/>
      <c r="G274" s="23">
        <f t="shared" si="255"/>
        <v>0</v>
      </c>
      <c r="H274" s="23">
        <f t="shared" ref="H274:AC274" si="257">H281</f>
        <v>0</v>
      </c>
      <c r="I274" s="23">
        <f t="shared" si="257"/>
        <v>0</v>
      </c>
      <c r="J274" s="23">
        <f t="shared" si="257"/>
        <v>0</v>
      </c>
      <c r="K274" s="23">
        <f t="shared" si="257"/>
        <v>0</v>
      </c>
      <c r="L274" s="23">
        <f t="shared" si="257"/>
        <v>0</v>
      </c>
      <c r="M274" s="23">
        <f t="shared" si="257"/>
        <v>0</v>
      </c>
      <c r="N274" s="23">
        <f t="shared" si="257"/>
        <v>0</v>
      </c>
      <c r="O274" s="23">
        <f t="shared" si="257"/>
        <v>0</v>
      </c>
      <c r="P274" s="23">
        <f t="shared" si="257"/>
        <v>0</v>
      </c>
      <c r="Q274" s="23">
        <f t="shared" si="257"/>
        <v>0</v>
      </c>
      <c r="R274" s="23">
        <f t="shared" si="257"/>
        <v>0</v>
      </c>
      <c r="S274" s="23">
        <f t="shared" si="257"/>
        <v>0</v>
      </c>
      <c r="T274" s="23">
        <f t="shared" si="257"/>
        <v>0</v>
      </c>
      <c r="U274" s="23">
        <f t="shared" si="257"/>
        <v>0</v>
      </c>
      <c r="V274" s="23">
        <f t="shared" si="257"/>
        <v>0</v>
      </c>
      <c r="W274" s="23">
        <f t="shared" si="257"/>
        <v>0</v>
      </c>
      <c r="X274" s="23">
        <f t="shared" si="257"/>
        <v>0</v>
      </c>
      <c r="Y274" s="23">
        <f t="shared" si="257"/>
        <v>0</v>
      </c>
      <c r="Z274" s="23">
        <f t="shared" si="257"/>
        <v>0</v>
      </c>
      <c r="AA274" s="23">
        <f t="shared" si="257"/>
        <v>0</v>
      </c>
      <c r="AB274" s="23">
        <f t="shared" si="257"/>
        <v>0</v>
      </c>
      <c r="AC274" s="23">
        <f t="shared" si="257"/>
        <v>0</v>
      </c>
      <c r="AD274" s="100"/>
      <c r="AE274" s="100"/>
    </row>
    <row r="275" spans="1:31" ht="108.75" customHeight="1" x14ac:dyDescent="0.25">
      <c r="A275" s="99"/>
      <c r="B275" s="95" t="s">
        <v>12</v>
      </c>
      <c r="C275" s="19"/>
      <c r="D275" s="20"/>
      <c r="E275" s="20"/>
      <c r="F275" s="19"/>
      <c r="G275" s="23">
        <f t="shared" si="255"/>
        <v>0</v>
      </c>
      <c r="H275" s="23">
        <f t="shared" ref="H275:AC275" si="258">H282</f>
        <v>0</v>
      </c>
      <c r="I275" s="23">
        <f t="shared" si="258"/>
        <v>0</v>
      </c>
      <c r="J275" s="23">
        <f t="shared" si="258"/>
        <v>0</v>
      </c>
      <c r="K275" s="23">
        <f t="shared" si="258"/>
        <v>0</v>
      </c>
      <c r="L275" s="23">
        <f t="shared" si="258"/>
        <v>0</v>
      </c>
      <c r="M275" s="23">
        <f t="shared" si="258"/>
        <v>0</v>
      </c>
      <c r="N275" s="23">
        <f t="shared" si="258"/>
        <v>0</v>
      </c>
      <c r="O275" s="23">
        <f t="shared" si="258"/>
        <v>0</v>
      </c>
      <c r="P275" s="23">
        <f t="shared" si="258"/>
        <v>0</v>
      </c>
      <c r="Q275" s="23">
        <f t="shared" si="258"/>
        <v>0</v>
      </c>
      <c r="R275" s="23">
        <f t="shared" si="258"/>
        <v>0</v>
      </c>
      <c r="S275" s="23">
        <f t="shared" si="258"/>
        <v>0</v>
      </c>
      <c r="T275" s="23">
        <f t="shared" si="258"/>
        <v>0</v>
      </c>
      <c r="U275" s="23">
        <f t="shared" si="258"/>
        <v>0</v>
      </c>
      <c r="V275" s="23">
        <f t="shared" si="258"/>
        <v>0</v>
      </c>
      <c r="W275" s="23">
        <f t="shared" si="258"/>
        <v>0</v>
      </c>
      <c r="X275" s="23">
        <f t="shared" si="258"/>
        <v>0</v>
      </c>
      <c r="Y275" s="23">
        <f t="shared" si="258"/>
        <v>0</v>
      </c>
      <c r="Z275" s="23">
        <f t="shared" si="258"/>
        <v>0</v>
      </c>
      <c r="AA275" s="23">
        <f t="shared" si="258"/>
        <v>0</v>
      </c>
      <c r="AB275" s="23">
        <f t="shared" si="258"/>
        <v>0</v>
      </c>
      <c r="AC275" s="23">
        <f t="shared" si="258"/>
        <v>0</v>
      </c>
      <c r="AD275" s="100"/>
      <c r="AE275" s="100"/>
    </row>
    <row r="276" spans="1:31" ht="13.2" hidden="1" customHeight="1" x14ac:dyDescent="0.25">
      <c r="A276" s="99" t="s">
        <v>85</v>
      </c>
      <c r="B276" s="95" t="s">
        <v>143</v>
      </c>
      <c r="C276" s="19"/>
      <c r="D276" s="20"/>
      <c r="E276" s="20"/>
      <c r="F276" s="19"/>
      <c r="G276" s="23"/>
      <c r="H276" s="28"/>
      <c r="I276" s="23"/>
      <c r="J276" s="23"/>
      <c r="K276" s="23"/>
      <c r="L276" s="23"/>
      <c r="M276" s="23"/>
      <c r="N276" s="23"/>
      <c r="O276" s="23"/>
      <c r="P276" s="28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100" t="s">
        <v>45</v>
      </c>
      <c r="AE276" s="100" t="s">
        <v>91</v>
      </c>
    </row>
    <row r="277" spans="1:31" ht="26.4" hidden="1" customHeight="1" x14ac:dyDescent="0.25">
      <c r="A277" s="99"/>
      <c r="B277" s="95" t="s">
        <v>129</v>
      </c>
      <c r="C277" s="19"/>
      <c r="D277" s="20"/>
      <c r="E277" s="20"/>
      <c r="F277" s="19"/>
      <c r="G277" s="23" t="e">
        <f>ROUND(G278/G276,1)</f>
        <v>#DIV/0!</v>
      </c>
      <c r="H277" s="23" t="e">
        <f t="shared" ref="H277:AC277" si="259">ROUND(H278/H276,1)</f>
        <v>#DIV/0!</v>
      </c>
      <c r="I277" s="23" t="e">
        <f t="shared" si="259"/>
        <v>#DIV/0!</v>
      </c>
      <c r="J277" s="23" t="e">
        <f t="shared" si="259"/>
        <v>#DIV/0!</v>
      </c>
      <c r="K277" s="23" t="e">
        <f t="shared" si="259"/>
        <v>#DIV/0!</v>
      </c>
      <c r="L277" s="23" t="e">
        <f t="shared" si="259"/>
        <v>#DIV/0!</v>
      </c>
      <c r="M277" s="23" t="e">
        <f t="shared" si="259"/>
        <v>#DIV/0!</v>
      </c>
      <c r="N277" s="23" t="e">
        <f t="shared" si="259"/>
        <v>#DIV/0!</v>
      </c>
      <c r="O277" s="23" t="e">
        <f t="shared" si="259"/>
        <v>#DIV/0!</v>
      </c>
      <c r="P277" s="23" t="e">
        <f t="shared" si="259"/>
        <v>#DIV/0!</v>
      </c>
      <c r="Q277" s="23" t="e">
        <f t="shared" si="259"/>
        <v>#DIV/0!</v>
      </c>
      <c r="R277" s="23" t="e">
        <f t="shared" si="259"/>
        <v>#DIV/0!</v>
      </c>
      <c r="S277" s="23" t="e">
        <f t="shared" si="259"/>
        <v>#DIV/0!</v>
      </c>
      <c r="T277" s="23" t="e">
        <f t="shared" si="259"/>
        <v>#DIV/0!</v>
      </c>
      <c r="U277" s="23" t="e">
        <f t="shared" si="259"/>
        <v>#DIV/0!</v>
      </c>
      <c r="V277" s="23" t="e">
        <f t="shared" si="259"/>
        <v>#DIV/0!</v>
      </c>
      <c r="W277" s="23" t="e">
        <f t="shared" si="259"/>
        <v>#DIV/0!</v>
      </c>
      <c r="X277" s="23" t="e">
        <f t="shared" si="259"/>
        <v>#DIV/0!</v>
      </c>
      <c r="Y277" s="23" t="e">
        <f t="shared" si="259"/>
        <v>#DIV/0!</v>
      </c>
      <c r="Z277" s="23" t="e">
        <f t="shared" si="259"/>
        <v>#DIV/0!</v>
      </c>
      <c r="AA277" s="23" t="e">
        <f t="shared" si="259"/>
        <v>#DIV/0!</v>
      </c>
      <c r="AB277" s="23" t="e">
        <f t="shared" si="259"/>
        <v>#DIV/0!</v>
      </c>
      <c r="AC277" s="23" t="e">
        <f t="shared" si="259"/>
        <v>#DIV/0!</v>
      </c>
      <c r="AD277" s="100"/>
      <c r="AE277" s="100"/>
    </row>
    <row r="278" spans="1:31" ht="13.2" hidden="1" customHeight="1" x14ac:dyDescent="0.25">
      <c r="A278" s="99"/>
      <c r="B278" s="95" t="s">
        <v>101</v>
      </c>
      <c r="C278" s="19"/>
      <c r="D278" s="20"/>
      <c r="E278" s="20"/>
      <c r="F278" s="19"/>
      <c r="G278" s="23">
        <f>SUM(G279:G282)</f>
        <v>0</v>
      </c>
      <c r="H278" s="23">
        <f t="shared" ref="H278:AC278" si="260">SUM(H279:H282)</f>
        <v>0</v>
      </c>
      <c r="I278" s="23">
        <f t="shared" si="260"/>
        <v>0</v>
      </c>
      <c r="J278" s="23">
        <f t="shared" si="260"/>
        <v>0</v>
      </c>
      <c r="K278" s="23">
        <f t="shared" si="260"/>
        <v>0</v>
      </c>
      <c r="L278" s="23">
        <f t="shared" si="260"/>
        <v>0</v>
      </c>
      <c r="M278" s="23">
        <f t="shared" si="260"/>
        <v>0</v>
      </c>
      <c r="N278" s="23">
        <f t="shared" si="260"/>
        <v>0</v>
      </c>
      <c r="O278" s="23">
        <f t="shared" si="260"/>
        <v>0</v>
      </c>
      <c r="P278" s="23">
        <f t="shared" si="260"/>
        <v>0</v>
      </c>
      <c r="Q278" s="23">
        <f t="shared" si="260"/>
        <v>0</v>
      </c>
      <c r="R278" s="23">
        <f t="shared" si="260"/>
        <v>0</v>
      </c>
      <c r="S278" s="23">
        <f t="shared" si="260"/>
        <v>0</v>
      </c>
      <c r="T278" s="23">
        <f t="shared" si="260"/>
        <v>0</v>
      </c>
      <c r="U278" s="23">
        <f t="shared" si="260"/>
        <v>0</v>
      </c>
      <c r="V278" s="23">
        <f t="shared" si="260"/>
        <v>0</v>
      </c>
      <c r="W278" s="23">
        <f t="shared" si="260"/>
        <v>0</v>
      </c>
      <c r="X278" s="23">
        <f t="shared" si="260"/>
        <v>0</v>
      </c>
      <c r="Y278" s="23">
        <f t="shared" si="260"/>
        <v>0</v>
      </c>
      <c r="Z278" s="23">
        <f t="shared" si="260"/>
        <v>0</v>
      </c>
      <c r="AA278" s="23">
        <f t="shared" si="260"/>
        <v>0</v>
      </c>
      <c r="AB278" s="23">
        <f t="shared" si="260"/>
        <v>0</v>
      </c>
      <c r="AC278" s="23">
        <f t="shared" si="260"/>
        <v>0</v>
      </c>
      <c r="AD278" s="100"/>
      <c r="AE278" s="100"/>
    </row>
    <row r="279" spans="1:31" ht="13.2" hidden="1" customHeight="1" x14ac:dyDescent="0.25">
      <c r="A279" s="99"/>
      <c r="B279" s="95" t="s">
        <v>17</v>
      </c>
      <c r="C279" s="19"/>
      <c r="D279" s="20"/>
      <c r="E279" s="20"/>
      <c r="F279" s="19"/>
      <c r="G279" s="23">
        <f>I279+K279+M279+O279</f>
        <v>0</v>
      </c>
      <c r="H279" s="28">
        <f>J279+L279+N279+P279</f>
        <v>0</v>
      </c>
      <c r="I279" s="23"/>
      <c r="J279" s="23"/>
      <c r="K279" s="23"/>
      <c r="L279" s="23"/>
      <c r="M279" s="23"/>
      <c r="N279" s="23"/>
      <c r="O279" s="23"/>
      <c r="P279" s="28"/>
      <c r="Q279" s="23">
        <f>S279+U279+W279+Y279</f>
        <v>0</v>
      </c>
      <c r="R279" s="28">
        <f>T279+V279+X279+Z279</f>
        <v>0</v>
      </c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100"/>
      <c r="AE279" s="100"/>
    </row>
    <row r="280" spans="1:31" ht="13.2" hidden="1" customHeight="1" x14ac:dyDescent="0.25">
      <c r="A280" s="99"/>
      <c r="B280" s="95" t="s">
        <v>14</v>
      </c>
      <c r="C280" s="19"/>
      <c r="D280" s="20"/>
      <c r="E280" s="20"/>
      <c r="F280" s="19"/>
      <c r="G280" s="23">
        <f t="shared" ref="G280:H282" si="261">I280+K280+M280+O280</f>
        <v>0</v>
      </c>
      <c r="H280" s="28">
        <f t="shared" si="261"/>
        <v>0</v>
      </c>
      <c r="I280" s="23"/>
      <c r="J280" s="23"/>
      <c r="K280" s="23"/>
      <c r="L280" s="23"/>
      <c r="M280" s="23"/>
      <c r="N280" s="23"/>
      <c r="O280" s="23"/>
      <c r="P280" s="28"/>
      <c r="Q280" s="23">
        <f t="shared" ref="Q280:Q282" si="262">S280+U280+W280+Y280</f>
        <v>0</v>
      </c>
      <c r="R280" s="28">
        <f t="shared" ref="R280:R282" si="263">T280+V280+X280+Z280</f>
        <v>0</v>
      </c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100"/>
      <c r="AE280" s="100"/>
    </row>
    <row r="281" spans="1:31" ht="13.2" hidden="1" customHeight="1" x14ac:dyDescent="0.25">
      <c r="A281" s="99"/>
      <c r="B281" s="95" t="s">
        <v>15</v>
      </c>
      <c r="C281" s="19"/>
      <c r="D281" s="20"/>
      <c r="E281" s="20"/>
      <c r="F281" s="19"/>
      <c r="G281" s="23">
        <f t="shared" si="261"/>
        <v>0</v>
      </c>
      <c r="H281" s="28">
        <f t="shared" si="261"/>
        <v>0</v>
      </c>
      <c r="I281" s="23"/>
      <c r="J281" s="23"/>
      <c r="K281" s="23"/>
      <c r="L281" s="23"/>
      <c r="M281" s="23"/>
      <c r="N281" s="23"/>
      <c r="O281" s="23"/>
      <c r="P281" s="28"/>
      <c r="Q281" s="23">
        <f t="shared" si="262"/>
        <v>0</v>
      </c>
      <c r="R281" s="28">
        <f t="shared" si="263"/>
        <v>0</v>
      </c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100"/>
      <c r="AE281" s="100"/>
    </row>
    <row r="282" spans="1:31" ht="13.2" hidden="1" customHeight="1" x14ac:dyDescent="0.25">
      <c r="A282" s="99"/>
      <c r="B282" s="95" t="s">
        <v>12</v>
      </c>
      <c r="C282" s="19"/>
      <c r="D282" s="20"/>
      <c r="E282" s="20"/>
      <c r="F282" s="19"/>
      <c r="G282" s="23">
        <f t="shared" si="261"/>
        <v>0</v>
      </c>
      <c r="H282" s="28">
        <f t="shared" si="261"/>
        <v>0</v>
      </c>
      <c r="I282" s="23"/>
      <c r="J282" s="23"/>
      <c r="K282" s="23"/>
      <c r="L282" s="23"/>
      <c r="M282" s="23"/>
      <c r="N282" s="23"/>
      <c r="O282" s="23"/>
      <c r="P282" s="28"/>
      <c r="Q282" s="23">
        <f t="shared" si="262"/>
        <v>0</v>
      </c>
      <c r="R282" s="28">
        <f t="shared" si="263"/>
        <v>0</v>
      </c>
      <c r="S282" s="23"/>
      <c r="T282" s="23"/>
      <c r="U282" s="23"/>
      <c r="V282" s="23"/>
      <c r="W282" s="23"/>
      <c r="X282" s="23"/>
      <c r="Y282" s="23"/>
      <c r="Z282" s="23"/>
      <c r="AA282" s="23"/>
      <c r="AB282" s="93"/>
      <c r="AC282" s="93"/>
      <c r="AD282" s="100"/>
      <c r="AE282" s="100"/>
    </row>
    <row r="283" spans="1:31" ht="13.2" customHeight="1" x14ac:dyDescent="0.25">
      <c r="A283" s="99" t="s">
        <v>233</v>
      </c>
      <c r="B283" s="95" t="s">
        <v>143</v>
      </c>
      <c r="C283" s="19"/>
      <c r="D283" s="20"/>
      <c r="E283" s="20"/>
      <c r="F283" s="19"/>
      <c r="G283" s="23">
        <f>G290</f>
        <v>0</v>
      </c>
      <c r="H283" s="23">
        <f t="shared" ref="H283:P283" si="264">H290</f>
        <v>0</v>
      </c>
      <c r="I283" s="23">
        <f t="shared" si="264"/>
        <v>0</v>
      </c>
      <c r="J283" s="23">
        <f t="shared" si="264"/>
        <v>0</v>
      </c>
      <c r="K283" s="23">
        <f t="shared" si="264"/>
        <v>0</v>
      </c>
      <c r="L283" s="23">
        <f t="shared" si="264"/>
        <v>0</v>
      </c>
      <c r="M283" s="23">
        <f t="shared" si="264"/>
        <v>0</v>
      </c>
      <c r="N283" s="23">
        <f t="shared" si="264"/>
        <v>0</v>
      </c>
      <c r="O283" s="23">
        <f t="shared" si="264"/>
        <v>0</v>
      </c>
      <c r="P283" s="23">
        <f t="shared" si="264"/>
        <v>0</v>
      </c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100" t="s">
        <v>232</v>
      </c>
      <c r="AE283" s="100" t="s">
        <v>543</v>
      </c>
    </row>
    <row r="284" spans="1:31" ht="26.4" customHeight="1" x14ac:dyDescent="0.25">
      <c r="A284" s="99"/>
      <c r="B284" s="95" t="s">
        <v>129</v>
      </c>
      <c r="C284" s="19"/>
      <c r="D284" s="20"/>
      <c r="E284" s="20"/>
      <c r="F284" s="19"/>
      <c r="G284" s="23" t="e">
        <f>ROUND(G285/G283,1)</f>
        <v>#DIV/0!</v>
      </c>
      <c r="H284" s="23" t="e">
        <f t="shared" ref="H284:P284" si="265">ROUND(H285/H283,1)</f>
        <v>#DIV/0!</v>
      </c>
      <c r="I284" s="23" t="e">
        <f t="shared" si="265"/>
        <v>#DIV/0!</v>
      </c>
      <c r="J284" s="23" t="e">
        <f t="shared" si="265"/>
        <v>#DIV/0!</v>
      </c>
      <c r="K284" s="23" t="e">
        <f t="shared" si="265"/>
        <v>#DIV/0!</v>
      </c>
      <c r="L284" s="23" t="e">
        <f t="shared" si="265"/>
        <v>#DIV/0!</v>
      </c>
      <c r="M284" s="23" t="e">
        <f t="shared" si="265"/>
        <v>#DIV/0!</v>
      </c>
      <c r="N284" s="23" t="e">
        <f t="shared" si="265"/>
        <v>#DIV/0!</v>
      </c>
      <c r="O284" s="23" t="e">
        <f t="shared" si="265"/>
        <v>#DIV/0!</v>
      </c>
      <c r="P284" s="23" t="e">
        <f t="shared" si="265"/>
        <v>#DIV/0!</v>
      </c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100"/>
      <c r="AE284" s="100"/>
    </row>
    <row r="285" spans="1:31" ht="24.75" customHeight="1" x14ac:dyDescent="0.25">
      <c r="A285" s="99"/>
      <c r="B285" s="95" t="s">
        <v>101</v>
      </c>
      <c r="C285" s="19"/>
      <c r="D285" s="20"/>
      <c r="E285" s="20"/>
      <c r="F285" s="19"/>
      <c r="G285" s="23">
        <f>SUM(G286:G289)</f>
        <v>0</v>
      </c>
      <c r="H285" s="23">
        <f t="shared" ref="H285:AC285" si="266">SUM(H286:H289)</f>
        <v>0</v>
      </c>
      <c r="I285" s="23">
        <f t="shared" si="266"/>
        <v>0</v>
      </c>
      <c r="J285" s="23">
        <f t="shared" si="266"/>
        <v>0</v>
      </c>
      <c r="K285" s="23">
        <f t="shared" si="266"/>
        <v>0</v>
      </c>
      <c r="L285" s="23">
        <f t="shared" si="266"/>
        <v>0</v>
      </c>
      <c r="M285" s="23">
        <f t="shared" si="266"/>
        <v>0</v>
      </c>
      <c r="N285" s="23">
        <f t="shared" si="266"/>
        <v>0</v>
      </c>
      <c r="O285" s="23">
        <f t="shared" si="266"/>
        <v>0</v>
      </c>
      <c r="P285" s="23">
        <f t="shared" si="266"/>
        <v>0</v>
      </c>
      <c r="Q285" s="23">
        <f t="shared" si="266"/>
        <v>0</v>
      </c>
      <c r="R285" s="23">
        <f t="shared" si="266"/>
        <v>0</v>
      </c>
      <c r="S285" s="23">
        <f t="shared" si="266"/>
        <v>0</v>
      </c>
      <c r="T285" s="23">
        <f t="shared" si="266"/>
        <v>0</v>
      </c>
      <c r="U285" s="23">
        <f t="shared" si="266"/>
        <v>0</v>
      </c>
      <c r="V285" s="23">
        <f t="shared" si="266"/>
        <v>0</v>
      </c>
      <c r="W285" s="23">
        <f t="shared" si="266"/>
        <v>0</v>
      </c>
      <c r="X285" s="23">
        <f t="shared" si="266"/>
        <v>0</v>
      </c>
      <c r="Y285" s="23">
        <f t="shared" si="266"/>
        <v>0</v>
      </c>
      <c r="Z285" s="23">
        <f t="shared" si="266"/>
        <v>0</v>
      </c>
      <c r="AA285" s="23">
        <f t="shared" si="266"/>
        <v>0</v>
      </c>
      <c r="AB285" s="23">
        <f t="shared" si="266"/>
        <v>0</v>
      </c>
      <c r="AC285" s="23">
        <f t="shared" si="266"/>
        <v>0</v>
      </c>
      <c r="AD285" s="100"/>
      <c r="AE285" s="100"/>
    </row>
    <row r="286" spans="1:31" x14ac:dyDescent="0.25">
      <c r="A286" s="99"/>
      <c r="B286" s="95" t="s">
        <v>17</v>
      </c>
      <c r="C286" s="19"/>
      <c r="D286" s="19"/>
      <c r="E286" s="19"/>
      <c r="F286" s="19"/>
      <c r="G286" s="23">
        <f>G293</f>
        <v>0</v>
      </c>
      <c r="H286" s="23">
        <f t="shared" ref="H286:AC286" si="267">H293</f>
        <v>0</v>
      </c>
      <c r="I286" s="23">
        <f t="shared" si="267"/>
        <v>0</v>
      </c>
      <c r="J286" s="23">
        <f t="shared" si="267"/>
        <v>0</v>
      </c>
      <c r="K286" s="23">
        <f t="shared" si="267"/>
        <v>0</v>
      </c>
      <c r="L286" s="23">
        <f t="shared" si="267"/>
        <v>0</v>
      </c>
      <c r="M286" s="23">
        <f t="shared" si="267"/>
        <v>0</v>
      </c>
      <c r="N286" s="23">
        <f t="shared" si="267"/>
        <v>0</v>
      </c>
      <c r="O286" s="23">
        <f t="shared" si="267"/>
        <v>0</v>
      </c>
      <c r="P286" s="23">
        <f t="shared" si="267"/>
        <v>0</v>
      </c>
      <c r="Q286" s="23">
        <f t="shared" si="267"/>
        <v>0</v>
      </c>
      <c r="R286" s="23">
        <f t="shared" si="267"/>
        <v>0</v>
      </c>
      <c r="S286" s="23">
        <f t="shared" si="267"/>
        <v>0</v>
      </c>
      <c r="T286" s="23">
        <f t="shared" si="267"/>
        <v>0</v>
      </c>
      <c r="U286" s="23">
        <f t="shared" si="267"/>
        <v>0</v>
      </c>
      <c r="V286" s="23">
        <f t="shared" si="267"/>
        <v>0</v>
      </c>
      <c r="W286" s="23">
        <f t="shared" si="267"/>
        <v>0</v>
      </c>
      <c r="X286" s="23">
        <f t="shared" si="267"/>
        <v>0</v>
      </c>
      <c r="Y286" s="23">
        <f t="shared" si="267"/>
        <v>0</v>
      </c>
      <c r="Z286" s="23">
        <f t="shared" si="267"/>
        <v>0</v>
      </c>
      <c r="AA286" s="23">
        <f t="shared" si="267"/>
        <v>0</v>
      </c>
      <c r="AB286" s="23">
        <f t="shared" si="267"/>
        <v>0</v>
      </c>
      <c r="AC286" s="23">
        <f t="shared" si="267"/>
        <v>0</v>
      </c>
      <c r="AD286" s="100"/>
      <c r="AE286" s="100"/>
    </row>
    <row r="287" spans="1:31" x14ac:dyDescent="0.25">
      <c r="A287" s="99"/>
      <c r="B287" s="95" t="s">
        <v>14</v>
      </c>
      <c r="C287" s="19"/>
      <c r="D287" s="20"/>
      <c r="E287" s="20"/>
      <c r="F287" s="19"/>
      <c r="G287" s="23">
        <f t="shared" ref="G287:G289" si="268">G294</f>
        <v>0</v>
      </c>
      <c r="H287" s="23">
        <f t="shared" ref="H287:AC287" si="269">H294</f>
        <v>0</v>
      </c>
      <c r="I287" s="23">
        <f t="shared" si="269"/>
        <v>0</v>
      </c>
      <c r="J287" s="23">
        <f t="shared" si="269"/>
        <v>0</v>
      </c>
      <c r="K287" s="23">
        <f t="shared" si="269"/>
        <v>0</v>
      </c>
      <c r="L287" s="23">
        <f t="shared" si="269"/>
        <v>0</v>
      </c>
      <c r="M287" s="23">
        <f t="shared" si="269"/>
        <v>0</v>
      </c>
      <c r="N287" s="23">
        <f t="shared" si="269"/>
        <v>0</v>
      </c>
      <c r="O287" s="23">
        <f t="shared" si="269"/>
        <v>0</v>
      </c>
      <c r="P287" s="23">
        <f t="shared" si="269"/>
        <v>0</v>
      </c>
      <c r="Q287" s="23">
        <f t="shared" si="269"/>
        <v>0</v>
      </c>
      <c r="R287" s="23">
        <f t="shared" si="269"/>
        <v>0</v>
      </c>
      <c r="S287" s="23">
        <f t="shared" si="269"/>
        <v>0</v>
      </c>
      <c r="T287" s="23">
        <f t="shared" si="269"/>
        <v>0</v>
      </c>
      <c r="U287" s="23">
        <f t="shared" si="269"/>
        <v>0</v>
      </c>
      <c r="V287" s="23">
        <f t="shared" si="269"/>
        <v>0</v>
      </c>
      <c r="W287" s="23">
        <f t="shared" si="269"/>
        <v>0</v>
      </c>
      <c r="X287" s="23">
        <f t="shared" si="269"/>
        <v>0</v>
      </c>
      <c r="Y287" s="23">
        <f t="shared" si="269"/>
        <v>0</v>
      </c>
      <c r="Z287" s="23">
        <f t="shared" si="269"/>
        <v>0</v>
      </c>
      <c r="AA287" s="23">
        <f t="shared" si="269"/>
        <v>0</v>
      </c>
      <c r="AB287" s="23">
        <f t="shared" si="269"/>
        <v>0</v>
      </c>
      <c r="AC287" s="23">
        <f t="shared" si="269"/>
        <v>0</v>
      </c>
      <c r="AD287" s="100"/>
      <c r="AE287" s="100"/>
    </row>
    <row r="288" spans="1:31" x14ac:dyDescent="0.25">
      <c r="A288" s="99"/>
      <c r="B288" s="95" t="s">
        <v>15</v>
      </c>
      <c r="C288" s="19"/>
      <c r="D288" s="20"/>
      <c r="E288" s="20"/>
      <c r="F288" s="19"/>
      <c r="G288" s="23">
        <f t="shared" si="268"/>
        <v>0</v>
      </c>
      <c r="H288" s="23">
        <f t="shared" ref="H288:AC288" si="270">H295</f>
        <v>0</v>
      </c>
      <c r="I288" s="23">
        <f t="shared" si="270"/>
        <v>0</v>
      </c>
      <c r="J288" s="23">
        <f t="shared" si="270"/>
        <v>0</v>
      </c>
      <c r="K288" s="23">
        <f t="shared" si="270"/>
        <v>0</v>
      </c>
      <c r="L288" s="23">
        <f t="shared" si="270"/>
        <v>0</v>
      </c>
      <c r="M288" s="23">
        <f t="shared" si="270"/>
        <v>0</v>
      </c>
      <c r="N288" s="23">
        <f t="shared" si="270"/>
        <v>0</v>
      </c>
      <c r="O288" s="23">
        <f t="shared" si="270"/>
        <v>0</v>
      </c>
      <c r="P288" s="23">
        <f t="shared" si="270"/>
        <v>0</v>
      </c>
      <c r="Q288" s="23">
        <f t="shared" si="270"/>
        <v>0</v>
      </c>
      <c r="R288" s="23">
        <f t="shared" si="270"/>
        <v>0</v>
      </c>
      <c r="S288" s="23">
        <f t="shared" si="270"/>
        <v>0</v>
      </c>
      <c r="T288" s="23">
        <f t="shared" si="270"/>
        <v>0</v>
      </c>
      <c r="U288" s="23">
        <f t="shared" si="270"/>
        <v>0</v>
      </c>
      <c r="V288" s="23">
        <f t="shared" si="270"/>
        <v>0</v>
      </c>
      <c r="W288" s="23">
        <f t="shared" si="270"/>
        <v>0</v>
      </c>
      <c r="X288" s="23">
        <f t="shared" si="270"/>
        <v>0</v>
      </c>
      <c r="Y288" s="23">
        <f t="shared" si="270"/>
        <v>0</v>
      </c>
      <c r="Z288" s="23">
        <f t="shared" si="270"/>
        <v>0</v>
      </c>
      <c r="AA288" s="23">
        <f t="shared" si="270"/>
        <v>0</v>
      </c>
      <c r="AB288" s="23">
        <f t="shared" si="270"/>
        <v>0</v>
      </c>
      <c r="AC288" s="23">
        <f t="shared" si="270"/>
        <v>0</v>
      </c>
      <c r="AD288" s="100"/>
      <c r="AE288" s="100"/>
    </row>
    <row r="289" spans="1:31" ht="156.6" customHeight="1" x14ac:dyDescent="0.25">
      <c r="A289" s="99"/>
      <c r="B289" s="95" t="s">
        <v>12</v>
      </c>
      <c r="C289" s="19"/>
      <c r="D289" s="20"/>
      <c r="E289" s="20"/>
      <c r="F289" s="19"/>
      <c r="G289" s="23">
        <f t="shared" si="268"/>
        <v>0</v>
      </c>
      <c r="H289" s="23">
        <f t="shared" ref="H289:AC289" si="271">H296</f>
        <v>0</v>
      </c>
      <c r="I289" s="23">
        <f t="shared" si="271"/>
        <v>0</v>
      </c>
      <c r="J289" s="23">
        <f t="shared" si="271"/>
        <v>0</v>
      </c>
      <c r="K289" s="23">
        <f t="shared" si="271"/>
        <v>0</v>
      </c>
      <c r="L289" s="23">
        <f t="shared" si="271"/>
        <v>0</v>
      </c>
      <c r="M289" s="23">
        <f t="shared" si="271"/>
        <v>0</v>
      </c>
      <c r="N289" s="23">
        <f t="shared" si="271"/>
        <v>0</v>
      </c>
      <c r="O289" s="23">
        <f t="shared" si="271"/>
        <v>0</v>
      </c>
      <c r="P289" s="23">
        <f t="shared" si="271"/>
        <v>0</v>
      </c>
      <c r="Q289" s="23">
        <f t="shared" si="271"/>
        <v>0</v>
      </c>
      <c r="R289" s="23">
        <f t="shared" si="271"/>
        <v>0</v>
      </c>
      <c r="S289" s="23">
        <f t="shared" si="271"/>
        <v>0</v>
      </c>
      <c r="T289" s="23">
        <f t="shared" si="271"/>
        <v>0</v>
      </c>
      <c r="U289" s="23">
        <f t="shared" si="271"/>
        <v>0</v>
      </c>
      <c r="V289" s="23">
        <f t="shared" si="271"/>
        <v>0</v>
      </c>
      <c r="W289" s="23">
        <f t="shared" si="271"/>
        <v>0</v>
      </c>
      <c r="X289" s="23">
        <f t="shared" si="271"/>
        <v>0</v>
      </c>
      <c r="Y289" s="23">
        <f t="shared" si="271"/>
        <v>0</v>
      </c>
      <c r="Z289" s="23">
        <f t="shared" si="271"/>
        <v>0</v>
      </c>
      <c r="AA289" s="23">
        <f t="shared" si="271"/>
        <v>0</v>
      </c>
      <c r="AB289" s="23">
        <f t="shared" si="271"/>
        <v>0</v>
      </c>
      <c r="AC289" s="23">
        <f t="shared" si="271"/>
        <v>0</v>
      </c>
      <c r="AD289" s="100"/>
      <c r="AE289" s="100"/>
    </row>
    <row r="290" spans="1:31" ht="13.2" hidden="1" customHeight="1" x14ac:dyDescent="0.25">
      <c r="A290" s="99" t="s">
        <v>86</v>
      </c>
      <c r="B290" s="95" t="s">
        <v>143</v>
      </c>
      <c r="C290" s="19"/>
      <c r="D290" s="20"/>
      <c r="E290" s="20"/>
      <c r="F290" s="19"/>
      <c r="G290" s="23"/>
      <c r="H290" s="28"/>
      <c r="I290" s="23"/>
      <c r="J290" s="23"/>
      <c r="K290" s="23"/>
      <c r="L290" s="23"/>
      <c r="M290" s="23"/>
      <c r="N290" s="23"/>
      <c r="O290" s="23"/>
      <c r="P290" s="28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100" t="s">
        <v>106</v>
      </c>
      <c r="AE290" s="100" t="s">
        <v>91</v>
      </c>
    </row>
    <row r="291" spans="1:31" ht="26.4" hidden="1" customHeight="1" x14ac:dyDescent="0.25">
      <c r="A291" s="99"/>
      <c r="B291" s="95" t="s">
        <v>129</v>
      </c>
      <c r="C291" s="19"/>
      <c r="D291" s="20"/>
      <c r="E291" s="20"/>
      <c r="F291" s="19"/>
      <c r="G291" s="23" t="e">
        <f>ROUND(G292/G290,1)</f>
        <v>#DIV/0!</v>
      </c>
      <c r="H291" s="23" t="e">
        <f t="shared" ref="H291:AC291" si="272">ROUND(H292/H290,1)</f>
        <v>#DIV/0!</v>
      </c>
      <c r="I291" s="23" t="e">
        <f t="shared" si="272"/>
        <v>#DIV/0!</v>
      </c>
      <c r="J291" s="23" t="e">
        <f t="shared" si="272"/>
        <v>#DIV/0!</v>
      </c>
      <c r="K291" s="23" t="e">
        <f t="shared" si="272"/>
        <v>#DIV/0!</v>
      </c>
      <c r="L291" s="23" t="e">
        <f t="shared" si="272"/>
        <v>#DIV/0!</v>
      </c>
      <c r="M291" s="23" t="e">
        <f t="shared" si="272"/>
        <v>#DIV/0!</v>
      </c>
      <c r="N291" s="23" t="e">
        <f t="shared" si="272"/>
        <v>#DIV/0!</v>
      </c>
      <c r="O291" s="23" t="e">
        <f t="shared" si="272"/>
        <v>#DIV/0!</v>
      </c>
      <c r="P291" s="23" t="e">
        <f t="shared" si="272"/>
        <v>#DIV/0!</v>
      </c>
      <c r="Q291" s="23" t="e">
        <f t="shared" si="272"/>
        <v>#DIV/0!</v>
      </c>
      <c r="R291" s="23" t="e">
        <f t="shared" si="272"/>
        <v>#DIV/0!</v>
      </c>
      <c r="S291" s="23" t="e">
        <f t="shared" si="272"/>
        <v>#DIV/0!</v>
      </c>
      <c r="T291" s="23" t="e">
        <f t="shared" si="272"/>
        <v>#DIV/0!</v>
      </c>
      <c r="U291" s="23" t="e">
        <f t="shared" si="272"/>
        <v>#DIV/0!</v>
      </c>
      <c r="V291" s="23" t="e">
        <f t="shared" si="272"/>
        <v>#DIV/0!</v>
      </c>
      <c r="W291" s="23" t="e">
        <f t="shared" si="272"/>
        <v>#DIV/0!</v>
      </c>
      <c r="X291" s="23" t="e">
        <f t="shared" si="272"/>
        <v>#DIV/0!</v>
      </c>
      <c r="Y291" s="23" t="e">
        <f t="shared" si="272"/>
        <v>#DIV/0!</v>
      </c>
      <c r="Z291" s="23" t="e">
        <f t="shared" si="272"/>
        <v>#DIV/0!</v>
      </c>
      <c r="AA291" s="23" t="e">
        <f t="shared" si="272"/>
        <v>#DIV/0!</v>
      </c>
      <c r="AB291" s="23" t="e">
        <f t="shared" si="272"/>
        <v>#DIV/0!</v>
      </c>
      <c r="AC291" s="23" t="e">
        <f t="shared" si="272"/>
        <v>#DIV/0!</v>
      </c>
      <c r="AD291" s="100"/>
      <c r="AE291" s="100"/>
    </row>
    <row r="292" spans="1:31" ht="13.2" hidden="1" customHeight="1" x14ac:dyDescent="0.25">
      <c r="A292" s="99"/>
      <c r="B292" s="95" t="s">
        <v>101</v>
      </c>
      <c r="C292" s="19"/>
      <c r="D292" s="20"/>
      <c r="E292" s="20"/>
      <c r="F292" s="19"/>
      <c r="G292" s="23">
        <f>SUM(G293:G296)</f>
        <v>0</v>
      </c>
      <c r="H292" s="23">
        <f t="shared" ref="H292:AC292" si="273">SUM(H293:H296)</f>
        <v>0</v>
      </c>
      <c r="I292" s="23">
        <f t="shared" si="273"/>
        <v>0</v>
      </c>
      <c r="J292" s="23">
        <f t="shared" si="273"/>
        <v>0</v>
      </c>
      <c r="K292" s="23">
        <f t="shared" si="273"/>
        <v>0</v>
      </c>
      <c r="L292" s="23">
        <f t="shared" si="273"/>
        <v>0</v>
      </c>
      <c r="M292" s="23">
        <f t="shared" si="273"/>
        <v>0</v>
      </c>
      <c r="N292" s="23">
        <f t="shared" si="273"/>
        <v>0</v>
      </c>
      <c r="O292" s="23">
        <f t="shared" si="273"/>
        <v>0</v>
      </c>
      <c r="P292" s="23">
        <f t="shared" si="273"/>
        <v>0</v>
      </c>
      <c r="Q292" s="23">
        <f t="shared" si="273"/>
        <v>0</v>
      </c>
      <c r="R292" s="23">
        <f t="shared" si="273"/>
        <v>0</v>
      </c>
      <c r="S292" s="23">
        <f t="shared" si="273"/>
        <v>0</v>
      </c>
      <c r="T292" s="23">
        <f t="shared" si="273"/>
        <v>0</v>
      </c>
      <c r="U292" s="23">
        <f t="shared" si="273"/>
        <v>0</v>
      </c>
      <c r="V292" s="23">
        <f t="shared" si="273"/>
        <v>0</v>
      </c>
      <c r="W292" s="23">
        <f t="shared" si="273"/>
        <v>0</v>
      </c>
      <c r="X292" s="23">
        <f t="shared" si="273"/>
        <v>0</v>
      </c>
      <c r="Y292" s="23">
        <f t="shared" si="273"/>
        <v>0</v>
      </c>
      <c r="Z292" s="23">
        <f t="shared" si="273"/>
        <v>0</v>
      </c>
      <c r="AA292" s="23">
        <f t="shared" si="273"/>
        <v>0</v>
      </c>
      <c r="AB292" s="23">
        <f t="shared" si="273"/>
        <v>0</v>
      </c>
      <c r="AC292" s="23">
        <f t="shared" si="273"/>
        <v>0</v>
      </c>
      <c r="AD292" s="100"/>
      <c r="AE292" s="100"/>
    </row>
    <row r="293" spans="1:31" ht="13.2" hidden="1" customHeight="1" x14ac:dyDescent="0.25">
      <c r="A293" s="99"/>
      <c r="B293" s="95" t="s">
        <v>17</v>
      </c>
      <c r="C293" s="19"/>
      <c r="D293" s="20"/>
      <c r="E293" s="20"/>
      <c r="F293" s="19"/>
      <c r="G293" s="23">
        <f>I293+K293+M293+O293</f>
        <v>0</v>
      </c>
      <c r="H293" s="28">
        <f>J293+L293+N293+P293</f>
        <v>0</v>
      </c>
      <c r="I293" s="23"/>
      <c r="J293" s="23"/>
      <c r="K293" s="23"/>
      <c r="L293" s="23"/>
      <c r="M293" s="23"/>
      <c r="N293" s="23"/>
      <c r="O293" s="23"/>
      <c r="P293" s="28"/>
      <c r="Q293" s="23">
        <f>S293+U293+W293+Y293</f>
        <v>0</v>
      </c>
      <c r="R293" s="28">
        <f>T293+V293+X293+Z293</f>
        <v>0</v>
      </c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100"/>
      <c r="AE293" s="100"/>
    </row>
    <row r="294" spans="1:31" ht="13.2" hidden="1" customHeight="1" x14ac:dyDescent="0.25">
      <c r="A294" s="99"/>
      <c r="B294" s="95" t="s">
        <v>14</v>
      </c>
      <c r="C294" s="19"/>
      <c r="D294" s="20"/>
      <c r="E294" s="20"/>
      <c r="F294" s="19"/>
      <c r="G294" s="23">
        <f t="shared" ref="G294:H296" si="274">I294+K294+M294+O294</f>
        <v>0</v>
      </c>
      <c r="H294" s="28">
        <f t="shared" si="274"/>
        <v>0</v>
      </c>
      <c r="I294" s="23"/>
      <c r="J294" s="23"/>
      <c r="K294" s="23"/>
      <c r="L294" s="23"/>
      <c r="M294" s="23"/>
      <c r="N294" s="23"/>
      <c r="O294" s="23"/>
      <c r="P294" s="28"/>
      <c r="Q294" s="23">
        <f t="shared" ref="Q294:Q296" si="275">S294+U294+W294+Y294</f>
        <v>0</v>
      </c>
      <c r="R294" s="28">
        <f t="shared" ref="R294:R296" si="276">T294+V294+X294+Z294</f>
        <v>0</v>
      </c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100"/>
      <c r="AE294" s="100"/>
    </row>
    <row r="295" spans="1:31" ht="13.2" hidden="1" customHeight="1" x14ac:dyDescent="0.25">
      <c r="A295" s="99"/>
      <c r="B295" s="95" t="s">
        <v>15</v>
      </c>
      <c r="C295" s="19"/>
      <c r="D295" s="20"/>
      <c r="E295" s="20"/>
      <c r="F295" s="19"/>
      <c r="G295" s="23">
        <f t="shared" si="274"/>
        <v>0</v>
      </c>
      <c r="H295" s="28">
        <f t="shared" si="274"/>
        <v>0</v>
      </c>
      <c r="I295" s="23"/>
      <c r="J295" s="23"/>
      <c r="K295" s="23"/>
      <c r="L295" s="23"/>
      <c r="M295" s="23"/>
      <c r="N295" s="23"/>
      <c r="O295" s="23"/>
      <c r="P295" s="28"/>
      <c r="Q295" s="23">
        <f t="shared" si="275"/>
        <v>0</v>
      </c>
      <c r="R295" s="28">
        <f t="shared" si="276"/>
        <v>0</v>
      </c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100"/>
      <c r="AE295" s="100"/>
    </row>
    <row r="296" spans="1:31" ht="13.2" hidden="1" customHeight="1" x14ac:dyDescent="0.25">
      <c r="A296" s="99"/>
      <c r="B296" s="95" t="s">
        <v>12</v>
      </c>
      <c r="C296" s="19"/>
      <c r="D296" s="20"/>
      <c r="E296" s="20"/>
      <c r="F296" s="19"/>
      <c r="G296" s="23">
        <f t="shared" si="274"/>
        <v>0</v>
      </c>
      <c r="H296" s="28">
        <f t="shared" si="274"/>
        <v>0</v>
      </c>
      <c r="I296" s="23"/>
      <c r="J296" s="23"/>
      <c r="K296" s="23"/>
      <c r="L296" s="23"/>
      <c r="M296" s="23"/>
      <c r="N296" s="23"/>
      <c r="O296" s="23"/>
      <c r="P296" s="28"/>
      <c r="Q296" s="23">
        <f t="shared" si="275"/>
        <v>0</v>
      </c>
      <c r="R296" s="28">
        <f t="shared" si="276"/>
        <v>0</v>
      </c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100"/>
      <c r="AE296" s="100"/>
    </row>
    <row r="297" spans="1:31" ht="13.2" customHeight="1" x14ac:dyDescent="0.25">
      <c r="A297" s="101" t="s">
        <v>20</v>
      </c>
      <c r="B297" s="95" t="s">
        <v>7</v>
      </c>
      <c r="C297" s="19"/>
      <c r="D297" s="20"/>
      <c r="E297" s="20"/>
      <c r="F297" s="19"/>
      <c r="G297" s="23">
        <f t="shared" ref="G297:P297" si="277">G286+G272+G217+G195+G196+G181</f>
        <v>80</v>
      </c>
      <c r="H297" s="23">
        <f t="shared" si="277"/>
        <v>0</v>
      </c>
      <c r="I297" s="23">
        <f t="shared" si="277"/>
        <v>80</v>
      </c>
      <c r="J297" s="23">
        <f t="shared" si="277"/>
        <v>0</v>
      </c>
      <c r="K297" s="23">
        <f t="shared" si="277"/>
        <v>0</v>
      </c>
      <c r="L297" s="23">
        <f t="shared" si="277"/>
        <v>0</v>
      </c>
      <c r="M297" s="23">
        <f t="shared" si="277"/>
        <v>0</v>
      </c>
      <c r="N297" s="23">
        <f t="shared" si="277"/>
        <v>0</v>
      </c>
      <c r="O297" s="23">
        <f t="shared" si="277"/>
        <v>0</v>
      </c>
      <c r="P297" s="23">
        <f t="shared" si="277"/>
        <v>0</v>
      </c>
      <c r="Q297" s="23">
        <f t="shared" ref="Q297:AB297" si="278">Q286+Q272+Q217+Q195+Q196+Q181+Q218+Q219</f>
        <v>7400</v>
      </c>
      <c r="R297" s="23">
        <f t="shared" si="278"/>
        <v>0</v>
      </c>
      <c r="S297" s="23">
        <f t="shared" si="278"/>
        <v>300</v>
      </c>
      <c r="T297" s="23">
        <f t="shared" si="278"/>
        <v>0</v>
      </c>
      <c r="U297" s="23">
        <f t="shared" si="278"/>
        <v>0</v>
      </c>
      <c r="V297" s="23">
        <f t="shared" si="278"/>
        <v>0</v>
      </c>
      <c r="W297" s="23">
        <f t="shared" si="278"/>
        <v>7100</v>
      </c>
      <c r="X297" s="23">
        <f t="shared" si="278"/>
        <v>0</v>
      </c>
      <c r="Y297" s="23">
        <f t="shared" si="278"/>
        <v>0</v>
      </c>
      <c r="Z297" s="23">
        <f t="shared" si="278"/>
        <v>0</v>
      </c>
      <c r="AA297" s="23">
        <f t="shared" si="278"/>
        <v>300</v>
      </c>
      <c r="AB297" s="23">
        <f t="shared" si="278"/>
        <v>300</v>
      </c>
      <c r="AC297" s="23">
        <f>AC286+AC272+AC217+AC195+AC196+AC181</f>
        <v>300</v>
      </c>
      <c r="AD297" s="30"/>
      <c r="AE297" s="94"/>
    </row>
    <row r="298" spans="1:31" ht="13.2" customHeight="1" x14ac:dyDescent="0.25">
      <c r="A298" s="101"/>
      <c r="B298" s="95" t="s">
        <v>14</v>
      </c>
      <c r="C298" s="19"/>
      <c r="D298" s="20"/>
      <c r="E298" s="20"/>
      <c r="F298" s="19"/>
      <c r="G298" s="23">
        <f t="shared" ref="G298:P298" si="279">G287+G273+G221+G197+G182</f>
        <v>0</v>
      </c>
      <c r="H298" s="23">
        <f t="shared" si="279"/>
        <v>0</v>
      </c>
      <c r="I298" s="23">
        <f t="shared" si="279"/>
        <v>0</v>
      </c>
      <c r="J298" s="23">
        <f t="shared" si="279"/>
        <v>0</v>
      </c>
      <c r="K298" s="23">
        <f t="shared" si="279"/>
        <v>0</v>
      </c>
      <c r="L298" s="23">
        <f t="shared" si="279"/>
        <v>0</v>
      </c>
      <c r="M298" s="23">
        <f t="shared" si="279"/>
        <v>0</v>
      </c>
      <c r="N298" s="23">
        <f t="shared" si="279"/>
        <v>0</v>
      </c>
      <c r="O298" s="23">
        <f t="shared" si="279"/>
        <v>0</v>
      </c>
      <c r="P298" s="23">
        <f t="shared" si="279"/>
        <v>0</v>
      </c>
      <c r="Q298" s="23">
        <f t="shared" ref="Q298:AC298" si="280">Q287+Q273+Q221+Q197+Q182+Q220</f>
        <v>16460</v>
      </c>
      <c r="R298" s="23">
        <f t="shared" si="280"/>
        <v>0</v>
      </c>
      <c r="S298" s="23">
        <f t="shared" si="280"/>
        <v>0</v>
      </c>
      <c r="T298" s="23">
        <f t="shared" si="280"/>
        <v>0</v>
      </c>
      <c r="U298" s="23">
        <f t="shared" si="280"/>
        <v>0</v>
      </c>
      <c r="V298" s="23">
        <f t="shared" si="280"/>
        <v>0</v>
      </c>
      <c r="W298" s="23">
        <f t="shared" si="280"/>
        <v>16460</v>
      </c>
      <c r="X298" s="23">
        <f t="shared" si="280"/>
        <v>0</v>
      </c>
      <c r="Y298" s="23">
        <f t="shared" si="280"/>
        <v>0</v>
      </c>
      <c r="Z298" s="23">
        <f t="shared" si="280"/>
        <v>0</v>
      </c>
      <c r="AA298" s="23">
        <f t="shared" si="280"/>
        <v>0</v>
      </c>
      <c r="AB298" s="23">
        <f t="shared" si="280"/>
        <v>0</v>
      </c>
      <c r="AC298" s="23">
        <f t="shared" si="280"/>
        <v>0</v>
      </c>
      <c r="AD298" s="30"/>
      <c r="AE298" s="94"/>
    </row>
    <row r="299" spans="1:31" ht="13.2" customHeight="1" x14ac:dyDescent="0.25">
      <c r="A299" s="101"/>
      <c r="B299" s="95" t="s">
        <v>15</v>
      </c>
      <c r="C299" s="19"/>
      <c r="D299" s="20"/>
      <c r="E299" s="20"/>
      <c r="F299" s="19"/>
      <c r="G299" s="23">
        <f t="shared" ref="G299:P299" si="281">G288+G274+G222+G198+G183</f>
        <v>0</v>
      </c>
      <c r="H299" s="23">
        <f t="shared" si="281"/>
        <v>0</v>
      </c>
      <c r="I299" s="23">
        <f t="shared" si="281"/>
        <v>0</v>
      </c>
      <c r="J299" s="23">
        <f t="shared" si="281"/>
        <v>0</v>
      </c>
      <c r="K299" s="23">
        <f t="shared" si="281"/>
        <v>0</v>
      </c>
      <c r="L299" s="23">
        <f t="shared" si="281"/>
        <v>0</v>
      </c>
      <c r="M299" s="23">
        <f t="shared" si="281"/>
        <v>0</v>
      </c>
      <c r="N299" s="23">
        <f t="shared" si="281"/>
        <v>0</v>
      </c>
      <c r="O299" s="23">
        <f t="shared" si="281"/>
        <v>0</v>
      </c>
      <c r="P299" s="23">
        <f t="shared" si="281"/>
        <v>0</v>
      </c>
      <c r="Q299" s="23">
        <f t="shared" ref="Q299:AC299" si="282">Q288+Q274+Q222+Q198+Q183</f>
        <v>0</v>
      </c>
      <c r="R299" s="23">
        <f t="shared" si="282"/>
        <v>0</v>
      </c>
      <c r="S299" s="23">
        <f t="shared" si="282"/>
        <v>0</v>
      </c>
      <c r="T299" s="23">
        <f t="shared" si="282"/>
        <v>0</v>
      </c>
      <c r="U299" s="23">
        <f t="shared" si="282"/>
        <v>0</v>
      </c>
      <c r="V299" s="23">
        <f t="shared" si="282"/>
        <v>0</v>
      </c>
      <c r="W299" s="23">
        <f t="shared" si="282"/>
        <v>0</v>
      </c>
      <c r="X299" s="23">
        <f t="shared" si="282"/>
        <v>0</v>
      </c>
      <c r="Y299" s="23">
        <f t="shared" si="282"/>
        <v>0</v>
      </c>
      <c r="Z299" s="23">
        <f t="shared" si="282"/>
        <v>0</v>
      </c>
      <c r="AA299" s="23">
        <f t="shared" si="282"/>
        <v>0</v>
      </c>
      <c r="AB299" s="23">
        <f t="shared" si="282"/>
        <v>0</v>
      </c>
      <c r="AC299" s="23">
        <f t="shared" si="282"/>
        <v>0</v>
      </c>
      <c r="AD299" s="30"/>
      <c r="AE299" s="94"/>
    </row>
    <row r="300" spans="1:31" ht="13.2" customHeight="1" x14ac:dyDescent="0.25">
      <c r="A300" s="101"/>
      <c r="B300" s="95" t="s">
        <v>10</v>
      </c>
      <c r="C300" s="19"/>
      <c r="D300" s="20"/>
      <c r="E300" s="20"/>
      <c r="F300" s="19"/>
      <c r="G300" s="23">
        <f t="shared" ref="G300:P300" si="283">G289+G275+G223+G199+G184</f>
        <v>0</v>
      </c>
      <c r="H300" s="23">
        <f t="shared" si="283"/>
        <v>0</v>
      </c>
      <c r="I300" s="23">
        <f t="shared" si="283"/>
        <v>0</v>
      </c>
      <c r="J300" s="23">
        <f t="shared" si="283"/>
        <v>0</v>
      </c>
      <c r="K300" s="23">
        <f t="shared" si="283"/>
        <v>0</v>
      </c>
      <c r="L300" s="23">
        <f t="shared" si="283"/>
        <v>0</v>
      </c>
      <c r="M300" s="23">
        <f t="shared" si="283"/>
        <v>0</v>
      </c>
      <c r="N300" s="23">
        <f t="shared" si="283"/>
        <v>0</v>
      </c>
      <c r="O300" s="23">
        <f t="shared" si="283"/>
        <v>0</v>
      </c>
      <c r="P300" s="23">
        <f t="shared" si="283"/>
        <v>0</v>
      </c>
      <c r="Q300" s="23">
        <f t="shared" ref="Q300:AC300" si="284">Q289+Q275+Q223+Q199+Q184</f>
        <v>0</v>
      </c>
      <c r="R300" s="23">
        <f t="shared" si="284"/>
        <v>0</v>
      </c>
      <c r="S300" s="23">
        <f t="shared" si="284"/>
        <v>0</v>
      </c>
      <c r="T300" s="23">
        <f t="shared" si="284"/>
        <v>0</v>
      </c>
      <c r="U300" s="23">
        <f t="shared" si="284"/>
        <v>0</v>
      </c>
      <c r="V300" s="23">
        <f t="shared" si="284"/>
        <v>0</v>
      </c>
      <c r="W300" s="23">
        <f t="shared" si="284"/>
        <v>0</v>
      </c>
      <c r="X300" s="23">
        <f t="shared" si="284"/>
        <v>0</v>
      </c>
      <c r="Y300" s="23">
        <f t="shared" si="284"/>
        <v>0</v>
      </c>
      <c r="Z300" s="23">
        <f t="shared" si="284"/>
        <v>0</v>
      </c>
      <c r="AA300" s="23">
        <f t="shared" si="284"/>
        <v>0</v>
      </c>
      <c r="AB300" s="23">
        <f t="shared" si="284"/>
        <v>0</v>
      </c>
      <c r="AC300" s="23">
        <f t="shared" si="284"/>
        <v>0</v>
      </c>
      <c r="AD300" s="30"/>
      <c r="AE300" s="94"/>
    </row>
    <row r="301" spans="1:31" ht="21" customHeight="1" x14ac:dyDescent="0.25">
      <c r="A301" s="102" t="s">
        <v>234</v>
      </c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4"/>
    </row>
    <row r="302" spans="1:31" ht="27" customHeight="1" x14ac:dyDescent="0.25">
      <c r="A302" s="101" t="s">
        <v>235</v>
      </c>
      <c r="B302" s="95" t="s">
        <v>31</v>
      </c>
      <c r="C302" s="19"/>
      <c r="D302" s="20"/>
      <c r="E302" s="20"/>
      <c r="F302" s="19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100" t="s">
        <v>236</v>
      </c>
      <c r="AE302" s="100" t="s">
        <v>333</v>
      </c>
    </row>
    <row r="303" spans="1:31" ht="26.4" customHeight="1" x14ac:dyDescent="0.25">
      <c r="A303" s="101"/>
      <c r="B303" s="95" t="s">
        <v>129</v>
      </c>
      <c r="C303" s="19"/>
      <c r="D303" s="20"/>
      <c r="E303" s="20"/>
      <c r="F303" s="19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100"/>
      <c r="AE303" s="100"/>
    </row>
    <row r="304" spans="1:31" ht="46.95" customHeight="1" x14ac:dyDescent="0.25">
      <c r="A304" s="101"/>
      <c r="B304" s="95" t="s">
        <v>101</v>
      </c>
      <c r="C304" s="19"/>
      <c r="D304" s="20"/>
      <c r="E304" s="20"/>
      <c r="F304" s="19"/>
      <c r="G304" s="42">
        <f>SUM(G305:G320)</f>
        <v>21866529.899000004</v>
      </c>
      <c r="H304" s="42">
        <f t="shared" ref="H304:AC304" si="285">SUM(H305:H320)</f>
        <v>5582791.0000000019</v>
      </c>
      <c r="I304" s="42">
        <f t="shared" si="285"/>
        <v>5616531.1000000015</v>
      </c>
      <c r="J304" s="42">
        <f t="shared" si="285"/>
        <v>5582791.0000000019</v>
      </c>
      <c r="K304" s="42">
        <f t="shared" si="285"/>
        <v>7126402.4299999997</v>
      </c>
      <c r="L304" s="42">
        <f t="shared" si="285"/>
        <v>0</v>
      </c>
      <c r="M304" s="42">
        <f t="shared" si="285"/>
        <v>3542711.7729999996</v>
      </c>
      <c r="N304" s="42">
        <f t="shared" si="285"/>
        <v>0</v>
      </c>
      <c r="O304" s="42">
        <f t="shared" si="285"/>
        <v>5580884.5959999999</v>
      </c>
      <c r="P304" s="42">
        <f t="shared" si="285"/>
        <v>0</v>
      </c>
      <c r="Q304" s="42">
        <f t="shared" si="285"/>
        <v>21425893.699999999</v>
      </c>
      <c r="R304" s="42">
        <f t="shared" ref="R304:Y304" si="286">SUM(R305:R320)</f>
        <v>11525</v>
      </c>
      <c r="S304" s="42">
        <f t="shared" si="286"/>
        <v>3975504.2739999997</v>
      </c>
      <c r="T304" s="42">
        <f t="shared" si="286"/>
        <v>11525</v>
      </c>
      <c r="U304" s="42">
        <f t="shared" si="286"/>
        <v>7410649.2220000001</v>
      </c>
      <c r="V304" s="42">
        <f t="shared" si="286"/>
        <v>0</v>
      </c>
      <c r="W304" s="42">
        <f t="shared" si="286"/>
        <v>3918394.0150000011</v>
      </c>
      <c r="X304" s="42">
        <f t="shared" si="286"/>
        <v>0</v>
      </c>
      <c r="Y304" s="42">
        <f t="shared" si="286"/>
        <v>6121346.1889999984</v>
      </c>
      <c r="Z304" s="42">
        <f t="shared" si="285"/>
        <v>0</v>
      </c>
      <c r="AA304" s="42">
        <f t="shared" si="285"/>
        <v>24151225.400000002</v>
      </c>
      <c r="AB304" s="42">
        <f t="shared" si="285"/>
        <v>24151247.400000002</v>
      </c>
      <c r="AC304" s="42">
        <f t="shared" si="285"/>
        <v>24151247.400000002</v>
      </c>
      <c r="AD304" s="100"/>
      <c r="AE304" s="100"/>
    </row>
    <row r="305" spans="1:31" ht="13.2" customHeight="1" x14ac:dyDescent="0.25">
      <c r="A305" s="101"/>
      <c r="B305" s="107" t="s">
        <v>17</v>
      </c>
      <c r="C305" s="19">
        <f>C324</f>
        <v>136</v>
      </c>
      <c r="D305" s="19" t="str">
        <f t="shared" ref="D305:F305" si="287">D324</f>
        <v>0701</v>
      </c>
      <c r="E305" s="19" t="str">
        <f t="shared" si="287"/>
        <v>0710070110</v>
      </c>
      <c r="F305" s="19">
        <f t="shared" si="287"/>
        <v>530</v>
      </c>
      <c r="G305" s="42">
        <f>G324</f>
        <v>7058969.4000000004</v>
      </c>
      <c r="H305" s="42">
        <f t="shared" ref="H305:AC305" si="288">H324</f>
        <v>1803856.1</v>
      </c>
      <c r="I305" s="42">
        <f t="shared" si="288"/>
        <v>1803856.1</v>
      </c>
      <c r="J305" s="42">
        <f t="shared" si="288"/>
        <v>1803856.1</v>
      </c>
      <c r="K305" s="42">
        <f t="shared" si="288"/>
        <v>2088009.4</v>
      </c>
      <c r="L305" s="42">
        <f t="shared" si="288"/>
        <v>0</v>
      </c>
      <c r="M305" s="42">
        <f t="shared" si="288"/>
        <v>1321184.7</v>
      </c>
      <c r="N305" s="42">
        <f t="shared" si="288"/>
        <v>0</v>
      </c>
      <c r="O305" s="42">
        <f t="shared" si="288"/>
        <v>1845919.2</v>
      </c>
      <c r="P305" s="42">
        <f t="shared" si="288"/>
        <v>0</v>
      </c>
      <c r="Q305" s="42">
        <f t="shared" si="288"/>
        <v>6743117.5999999996</v>
      </c>
      <c r="R305" s="42">
        <f t="shared" ref="R305:Y305" si="289">R324</f>
        <v>0</v>
      </c>
      <c r="S305" s="42">
        <f t="shared" si="289"/>
        <v>1145499.8999999999</v>
      </c>
      <c r="T305" s="42">
        <f t="shared" si="289"/>
        <v>0</v>
      </c>
      <c r="U305" s="42">
        <f t="shared" si="289"/>
        <v>2266908.2000000002</v>
      </c>
      <c r="V305" s="42">
        <f t="shared" si="289"/>
        <v>0</v>
      </c>
      <c r="W305" s="42">
        <f t="shared" si="289"/>
        <v>1315153.8999999999</v>
      </c>
      <c r="X305" s="42">
        <f t="shared" si="289"/>
        <v>0</v>
      </c>
      <c r="Y305" s="42">
        <f t="shared" si="289"/>
        <v>2015555.6</v>
      </c>
      <c r="Z305" s="42">
        <f t="shared" si="288"/>
        <v>0</v>
      </c>
      <c r="AA305" s="42">
        <f t="shared" si="288"/>
        <v>7493059.7000000002</v>
      </c>
      <c r="AB305" s="42">
        <f t="shared" si="288"/>
        <v>7493059.7000000002</v>
      </c>
      <c r="AC305" s="42">
        <f t="shared" si="288"/>
        <v>7493059.7000000002</v>
      </c>
      <c r="AD305" s="100"/>
      <c r="AE305" s="100"/>
    </row>
    <row r="306" spans="1:31" ht="13.2" customHeight="1" x14ac:dyDescent="0.25">
      <c r="A306" s="101"/>
      <c r="B306" s="108"/>
      <c r="C306" s="19">
        <f>C331</f>
        <v>136</v>
      </c>
      <c r="D306" s="19" t="str">
        <f t="shared" ref="D306:F306" si="290">D331</f>
        <v>0702</v>
      </c>
      <c r="E306" s="19" t="str">
        <f t="shared" si="290"/>
        <v>0710070140</v>
      </c>
      <c r="F306" s="19">
        <f t="shared" si="290"/>
        <v>530</v>
      </c>
      <c r="G306" s="42">
        <f>G331</f>
        <v>822998.2</v>
      </c>
      <c r="H306" s="42">
        <f t="shared" ref="H306:AC306" si="291">H331</f>
        <v>196951.7</v>
      </c>
      <c r="I306" s="42">
        <f t="shared" si="291"/>
        <v>196951.7</v>
      </c>
      <c r="J306" s="42">
        <f t="shared" si="291"/>
        <v>196951.7</v>
      </c>
      <c r="K306" s="42">
        <f t="shared" si="291"/>
        <v>266460.09999999998</v>
      </c>
      <c r="L306" s="42">
        <f t="shared" si="291"/>
        <v>0</v>
      </c>
      <c r="M306" s="42">
        <f t="shared" si="291"/>
        <v>128631.2</v>
      </c>
      <c r="N306" s="42">
        <f t="shared" si="291"/>
        <v>0</v>
      </c>
      <c r="O306" s="42">
        <f t="shared" si="291"/>
        <v>230955.2</v>
      </c>
      <c r="P306" s="42">
        <f t="shared" si="291"/>
        <v>0</v>
      </c>
      <c r="Q306" s="42">
        <f t="shared" si="291"/>
        <v>901055.8</v>
      </c>
      <c r="R306" s="42">
        <f t="shared" ref="R306:Y306" si="292">R331</f>
        <v>0</v>
      </c>
      <c r="S306" s="42">
        <f t="shared" si="292"/>
        <v>219553</v>
      </c>
      <c r="T306" s="42">
        <f t="shared" si="292"/>
        <v>0</v>
      </c>
      <c r="U306" s="42">
        <f t="shared" si="292"/>
        <v>284960.8</v>
      </c>
      <c r="V306" s="42">
        <f t="shared" si="292"/>
        <v>0</v>
      </c>
      <c r="W306" s="42">
        <f t="shared" si="292"/>
        <v>163737.79999999999</v>
      </c>
      <c r="X306" s="42">
        <f t="shared" si="292"/>
        <v>0</v>
      </c>
      <c r="Y306" s="42">
        <f t="shared" si="292"/>
        <v>232804.2</v>
      </c>
      <c r="Z306" s="42">
        <f t="shared" si="291"/>
        <v>0</v>
      </c>
      <c r="AA306" s="42">
        <f t="shared" si="291"/>
        <v>935182.7</v>
      </c>
      <c r="AB306" s="42">
        <f t="shared" si="291"/>
        <v>935182.7</v>
      </c>
      <c r="AC306" s="42">
        <f t="shared" si="291"/>
        <v>935182.7</v>
      </c>
      <c r="AD306" s="100"/>
      <c r="AE306" s="100"/>
    </row>
    <row r="307" spans="1:31" ht="13.2" customHeight="1" x14ac:dyDescent="0.25">
      <c r="A307" s="101"/>
      <c r="B307" s="108"/>
      <c r="C307" s="19">
        <f>C338</f>
        <v>136</v>
      </c>
      <c r="D307" s="19" t="str">
        <f t="shared" ref="D307:F307" si="293">D338</f>
        <v>0702</v>
      </c>
      <c r="E307" s="19" t="str">
        <f t="shared" si="293"/>
        <v>0710070120</v>
      </c>
      <c r="F307" s="19">
        <f t="shared" si="293"/>
        <v>530</v>
      </c>
      <c r="G307" s="42">
        <f>G338</f>
        <v>12534909</v>
      </c>
      <c r="H307" s="42">
        <f t="shared" ref="H307:AC307" si="294">H338</f>
        <v>3226100.4</v>
      </c>
      <c r="I307" s="42">
        <f t="shared" si="294"/>
        <v>3226100.4</v>
      </c>
      <c r="J307" s="42">
        <f t="shared" si="294"/>
        <v>3226100.4</v>
      </c>
      <c r="K307" s="42">
        <f t="shared" si="294"/>
        <v>4418810.4000000004</v>
      </c>
      <c r="L307" s="42">
        <f t="shared" si="294"/>
        <v>0</v>
      </c>
      <c r="M307" s="42">
        <f t="shared" si="294"/>
        <v>1815816.4</v>
      </c>
      <c r="N307" s="42">
        <f t="shared" si="294"/>
        <v>0</v>
      </c>
      <c r="O307" s="42">
        <f t="shared" si="294"/>
        <v>3074181.8</v>
      </c>
      <c r="P307" s="42">
        <f t="shared" si="294"/>
        <v>0</v>
      </c>
      <c r="Q307" s="42">
        <f t="shared" si="294"/>
        <v>12220270.300000001</v>
      </c>
      <c r="R307" s="42">
        <f t="shared" ref="R307:Y307" si="295">R338</f>
        <v>0</v>
      </c>
      <c r="S307" s="42">
        <f t="shared" si="295"/>
        <v>2230265.7999999998</v>
      </c>
      <c r="T307" s="42">
        <f t="shared" si="295"/>
        <v>0</v>
      </c>
      <c r="U307" s="42">
        <f t="shared" si="295"/>
        <v>4479490</v>
      </c>
      <c r="V307" s="42">
        <f t="shared" si="295"/>
        <v>0</v>
      </c>
      <c r="W307" s="42">
        <f t="shared" si="295"/>
        <v>2090549.5</v>
      </c>
      <c r="X307" s="42">
        <f t="shared" si="295"/>
        <v>0</v>
      </c>
      <c r="Y307" s="42">
        <f t="shared" si="295"/>
        <v>3419964.9999999991</v>
      </c>
      <c r="Z307" s="42">
        <f t="shared" si="294"/>
        <v>0</v>
      </c>
      <c r="AA307" s="42">
        <f t="shared" si="294"/>
        <v>14243434.800000001</v>
      </c>
      <c r="AB307" s="42">
        <f t="shared" si="294"/>
        <v>14243434.800000001</v>
      </c>
      <c r="AC307" s="42">
        <f t="shared" si="294"/>
        <v>14243434.800000001</v>
      </c>
      <c r="AD307" s="100"/>
      <c r="AE307" s="100"/>
    </row>
    <row r="308" spans="1:31" ht="13.2" customHeight="1" x14ac:dyDescent="0.25">
      <c r="A308" s="101"/>
      <c r="B308" s="108"/>
      <c r="C308" s="19">
        <f>C345</f>
        <v>136</v>
      </c>
      <c r="D308" s="19" t="str">
        <f t="shared" ref="D308:E308" si="296">D345</f>
        <v>1003</v>
      </c>
      <c r="E308" s="19" t="str">
        <f t="shared" si="296"/>
        <v>0710070849</v>
      </c>
      <c r="F308" s="19">
        <f>F345</f>
        <v>530</v>
      </c>
      <c r="G308" s="42">
        <f>G345</f>
        <v>483626.69900000002</v>
      </c>
      <c r="H308" s="42">
        <f t="shared" ref="H308:AC308" si="297">H345</f>
        <v>136124.79999999999</v>
      </c>
      <c r="I308" s="42">
        <f t="shared" si="297"/>
        <v>136989.1</v>
      </c>
      <c r="J308" s="42">
        <f t="shared" si="297"/>
        <v>136124.79999999999</v>
      </c>
      <c r="K308" s="42">
        <f t="shared" si="297"/>
        <v>103919.43</v>
      </c>
      <c r="L308" s="42">
        <f t="shared" si="297"/>
        <v>0</v>
      </c>
      <c r="M308" s="42">
        <f t="shared" si="297"/>
        <v>94232.573000000004</v>
      </c>
      <c r="N308" s="42">
        <f t="shared" si="297"/>
        <v>0</v>
      </c>
      <c r="O308" s="42">
        <f t="shared" si="297"/>
        <v>148485.59599999999</v>
      </c>
      <c r="P308" s="42">
        <f t="shared" si="297"/>
        <v>0</v>
      </c>
      <c r="Q308" s="42">
        <f t="shared" si="297"/>
        <v>448117.60000000003</v>
      </c>
      <c r="R308" s="42">
        <f t="shared" ref="R308:Y308" si="298">R345</f>
        <v>0</v>
      </c>
      <c r="S308" s="42">
        <f t="shared" si="298"/>
        <v>113241.2</v>
      </c>
      <c r="T308" s="42">
        <f t="shared" si="298"/>
        <v>0</v>
      </c>
      <c r="U308" s="42">
        <f t="shared" si="298"/>
        <v>115860.7</v>
      </c>
      <c r="V308" s="42">
        <f t="shared" si="298"/>
        <v>0</v>
      </c>
      <c r="W308" s="42">
        <f t="shared" si="298"/>
        <v>69364</v>
      </c>
      <c r="X308" s="42">
        <f t="shared" si="298"/>
        <v>0</v>
      </c>
      <c r="Y308" s="42">
        <f t="shared" si="298"/>
        <v>149651.70000000001</v>
      </c>
      <c r="Z308" s="42">
        <f t="shared" si="297"/>
        <v>0</v>
      </c>
      <c r="AA308" s="42">
        <f t="shared" si="297"/>
        <v>457117.6</v>
      </c>
      <c r="AB308" s="42">
        <f t="shared" si="297"/>
        <v>457117.6</v>
      </c>
      <c r="AC308" s="42">
        <f t="shared" si="297"/>
        <v>457117.6</v>
      </c>
      <c r="AD308" s="100"/>
      <c r="AE308" s="100"/>
    </row>
    <row r="309" spans="1:31" ht="13.2" customHeight="1" x14ac:dyDescent="0.25">
      <c r="A309" s="101"/>
      <c r="B309" s="108"/>
      <c r="C309" s="19">
        <f>C352</f>
        <v>136</v>
      </c>
      <c r="D309" s="19" t="str">
        <f t="shared" ref="D309:F309" si="299">D352</f>
        <v>0702</v>
      </c>
      <c r="E309" s="19" t="str">
        <f t="shared" si="299"/>
        <v>0710000620</v>
      </c>
      <c r="F309" s="19">
        <f t="shared" si="299"/>
        <v>611</v>
      </c>
      <c r="G309" s="42">
        <f>G352</f>
        <v>79993.2</v>
      </c>
      <c r="H309" s="42">
        <f t="shared" ref="H309:AC309" si="300">H352</f>
        <v>16592.400000000001</v>
      </c>
      <c r="I309" s="42">
        <f t="shared" si="300"/>
        <v>16592.400000000001</v>
      </c>
      <c r="J309" s="42">
        <f t="shared" si="300"/>
        <v>16592.400000000001</v>
      </c>
      <c r="K309" s="42">
        <f t="shared" si="300"/>
        <v>23287.599999999999</v>
      </c>
      <c r="L309" s="42">
        <f t="shared" si="300"/>
        <v>0</v>
      </c>
      <c r="M309" s="42">
        <f t="shared" si="300"/>
        <v>19736.5</v>
      </c>
      <c r="N309" s="42">
        <f t="shared" si="300"/>
        <v>0</v>
      </c>
      <c r="O309" s="42">
        <f t="shared" si="300"/>
        <v>20376.7</v>
      </c>
      <c r="P309" s="42">
        <f t="shared" si="300"/>
        <v>0</v>
      </c>
      <c r="Q309" s="42">
        <f t="shared" si="300"/>
        <v>84753.5</v>
      </c>
      <c r="R309" s="42">
        <f t="shared" ref="R309:Y309" si="301">R352</f>
        <v>0</v>
      </c>
      <c r="S309" s="42">
        <f t="shared" si="301"/>
        <v>17000</v>
      </c>
      <c r="T309" s="42">
        <f t="shared" si="301"/>
        <v>0</v>
      </c>
      <c r="U309" s="42">
        <f t="shared" si="301"/>
        <v>23000</v>
      </c>
      <c r="V309" s="42">
        <f t="shared" si="301"/>
        <v>0</v>
      </c>
      <c r="W309" s="42">
        <f t="shared" si="301"/>
        <v>20000</v>
      </c>
      <c r="X309" s="42">
        <f t="shared" si="301"/>
        <v>0</v>
      </c>
      <c r="Y309" s="42">
        <f t="shared" si="301"/>
        <v>24753.5</v>
      </c>
      <c r="Z309" s="42">
        <f t="shared" si="300"/>
        <v>0</v>
      </c>
      <c r="AA309" s="42">
        <f t="shared" si="300"/>
        <v>87006.1</v>
      </c>
      <c r="AB309" s="42">
        <f t="shared" si="300"/>
        <v>87006.1</v>
      </c>
      <c r="AC309" s="42">
        <f t="shared" si="300"/>
        <v>87006.1</v>
      </c>
      <c r="AD309" s="100"/>
      <c r="AE309" s="100"/>
    </row>
    <row r="310" spans="1:31" ht="13.2" customHeight="1" x14ac:dyDescent="0.25">
      <c r="A310" s="101"/>
      <c r="B310" s="108"/>
      <c r="C310" s="19">
        <f t="shared" ref="C310:G314" si="302">C353</f>
        <v>136</v>
      </c>
      <c r="D310" s="19" t="str">
        <f t="shared" si="302"/>
        <v>0702</v>
      </c>
      <c r="E310" s="19" t="str">
        <f t="shared" si="302"/>
        <v>0710000630</v>
      </c>
      <c r="F310" s="19">
        <f t="shared" si="302"/>
        <v>611</v>
      </c>
      <c r="G310" s="42">
        <f t="shared" si="302"/>
        <v>123542.39999999999</v>
      </c>
      <c r="H310" s="42">
        <f t="shared" ref="H310:AC310" si="303">H353</f>
        <v>28725.5</v>
      </c>
      <c r="I310" s="42">
        <f t="shared" si="303"/>
        <v>28725.5</v>
      </c>
      <c r="J310" s="42">
        <f t="shared" si="303"/>
        <v>28725.5</v>
      </c>
      <c r="K310" s="42">
        <f t="shared" si="303"/>
        <v>36068.6</v>
      </c>
      <c r="L310" s="42">
        <f t="shared" si="303"/>
        <v>0</v>
      </c>
      <c r="M310" s="42">
        <f t="shared" si="303"/>
        <v>29837.1</v>
      </c>
      <c r="N310" s="42">
        <f t="shared" si="303"/>
        <v>0</v>
      </c>
      <c r="O310" s="42">
        <f t="shared" si="303"/>
        <v>28911.200000000001</v>
      </c>
      <c r="P310" s="42">
        <f t="shared" si="303"/>
        <v>0</v>
      </c>
      <c r="Q310" s="42">
        <f t="shared" si="303"/>
        <v>130651.2</v>
      </c>
      <c r="R310" s="42">
        <f t="shared" ref="R310:Y310" si="304">R353</f>
        <v>0</v>
      </c>
      <c r="S310" s="42">
        <f t="shared" si="304"/>
        <v>29562.400000000001</v>
      </c>
      <c r="T310" s="42">
        <f t="shared" si="304"/>
        <v>0</v>
      </c>
      <c r="U310" s="42">
        <f t="shared" si="304"/>
        <v>36755.4</v>
      </c>
      <c r="V310" s="42">
        <f t="shared" si="304"/>
        <v>0</v>
      </c>
      <c r="W310" s="42">
        <f t="shared" si="304"/>
        <v>29361.7</v>
      </c>
      <c r="X310" s="42">
        <f t="shared" si="304"/>
        <v>0</v>
      </c>
      <c r="Y310" s="42">
        <f t="shared" si="304"/>
        <v>34971.699999999997</v>
      </c>
      <c r="Z310" s="42">
        <f t="shared" si="303"/>
        <v>0</v>
      </c>
      <c r="AA310" s="42">
        <f t="shared" si="303"/>
        <v>133906.79999999999</v>
      </c>
      <c r="AB310" s="42">
        <f t="shared" si="303"/>
        <v>133906.79999999999</v>
      </c>
      <c r="AC310" s="42">
        <f t="shared" si="303"/>
        <v>133906.79999999999</v>
      </c>
      <c r="AD310" s="100"/>
      <c r="AE310" s="100"/>
    </row>
    <row r="311" spans="1:31" ht="13.2" customHeight="1" x14ac:dyDescent="0.25">
      <c r="A311" s="101"/>
      <c r="B311" s="108"/>
      <c r="C311" s="19">
        <f t="shared" si="302"/>
        <v>136</v>
      </c>
      <c r="D311" s="19" t="str">
        <f t="shared" si="302"/>
        <v>0702</v>
      </c>
      <c r="E311" s="19" t="str">
        <f t="shared" si="302"/>
        <v>0710000630</v>
      </c>
      <c r="F311" s="19">
        <f t="shared" si="302"/>
        <v>621</v>
      </c>
      <c r="G311" s="42">
        <f t="shared" si="302"/>
        <v>75256</v>
      </c>
      <c r="H311" s="42">
        <f t="shared" ref="H311:AC311" si="305">H354</f>
        <v>20381.400000000001</v>
      </c>
      <c r="I311" s="42">
        <f t="shared" si="305"/>
        <v>20381.400000000001</v>
      </c>
      <c r="J311" s="42">
        <f t="shared" si="305"/>
        <v>20381.400000000001</v>
      </c>
      <c r="K311" s="42">
        <f t="shared" si="305"/>
        <v>17663.900000000001</v>
      </c>
      <c r="L311" s="42">
        <f t="shared" si="305"/>
        <v>0</v>
      </c>
      <c r="M311" s="42">
        <f t="shared" si="305"/>
        <v>14040.5</v>
      </c>
      <c r="N311" s="42">
        <f t="shared" si="305"/>
        <v>0</v>
      </c>
      <c r="O311" s="42">
        <f t="shared" si="305"/>
        <v>23170.2</v>
      </c>
      <c r="P311" s="42">
        <f t="shared" si="305"/>
        <v>0</v>
      </c>
      <c r="Q311" s="42">
        <f t="shared" si="305"/>
        <v>72529.600000000006</v>
      </c>
      <c r="R311" s="42">
        <f t="shared" ref="R311:Y311" si="306">R354</f>
        <v>0</v>
      </c>
      <c r="S311" s="42">
        <f t="shared" si="306"/>
        <v>20000</v>
      </c>
      <c r="T311" s="42">
        <f t="shared" si="306"/>
        <v>0</v>
      </c>
      <c r="U311" s="42">
        <f t="shared" si="306"/>
        <v>19000</v>
      </c>
      <c r="V311" s="42">
        <f t="shared" si="306"/>
        <v>0</v>
      </c>
      <c r="W311" s="42">
        <f t="shared" si="306"/>
        <v>15380</v>
      </c>
      <c r="X311" s="42">
        <f t="shared" si="306"/>
        <v>0</v>
      </c>
      <c r="Y311" s="42">
        <f t="shared" si="306"/>
        <v>18149.599999999999</v>
      </c>
      <c r="Z311" s="42">
        <f t="shared" si="305"/>
        <v>0</v>
      </c>
      <c r="AA311" s="42">
        <f t="shared" si="305"/>
        <v>73358.899999999994</v>
      </c>
      <c r="AB311" s="42">
        <f t="shared" si="305"/>
        <v>73358.899999999994</v>
      </c>
      <c r="AC311" s="42">
        <f t="shared" si="305"/>
        <v>73358.899999999994</v>
      </c>
      <c r="AD311" s="100"/>
      <c r="AE311" s="100"/>
    </row>
    <row r="312" spans="1:31" ht="13.2" customHeight="1" x14ac:dyDescent="0.25">
      <c r="A312" s="101"/>
      <c r="B312" s="108"/>
      <c r="C312" s="19">
        <f t="shared" si="302"/>
        <v>136</v>
      </c>
      <c r="D312" s="19" t="str">
        <f t="shared" si="302"/>
        <v>0709</v>
      </c>
      <c r="E312" s="19" t="str">
        <f t="shared" si="302"/>
        <v>0710000660</v>
      </c>
      <c r="F312" s="19">
        <f t="shared" si="302"/>
        <v>611</v>
      </c>
      <c r="G312" s="42">
        <f t="shared" si="302"/>
        <v>99767.799999999988</v>
      </c>
      <c r="H312" s="42">
        <f t="shared" ref="H312:AC312" si="307">H355</f>
        <v>24828.400000000001</v>
      </c>
      <c r="I312" s="42">
        <f t="shared" si="307"/>
        <v>24828.400000000001</v>
      </c>
      <c r="J312" s="42">
        <f t="shared" si="307"/>
        <v>24828.400000000001</v>
      </c>
      <c r="K312" s="42">
        <f t="shared" si="307"/>
        <v>33108.5</v>
      </c>
      <c r="L312" s="42">
        <f t="shared" si="307"/>
        <v>0</v>
      </c>
      <c r="M312" s="42">
        <f t="shared" si="307"/>
        <v>16887.5</v>
      </c>
      <c r="N312" s="42">
        <f t="shared" si="307"/>
        <v>0</v>
      </c>
      <c r="O312" s="42">
        <f t="shared" si="307"/>
        <v>24943.4</v>
      </c>
      <c r="P312" s="42">
        <f t="shared" si="307"/>
        <v>0</v>
      </c>
      <c r="Q312" s="42">
        <f t="shared" si="307"/>
        <v>111701.70000000001</v>
      </c>
      <c r="R312" s="42">
        <f t="shared" ref="R312:Y312" si="308">R355</f>
        <v>0</v>
      </c>
      <c r="S312" s="42">
        <f t="shared" si="308"/>
        <v>26612</v>
      </c>
      <c r="T312" s="42">
        <f t="shared" si="308"/>
        <v>0</v>
      </c>
      <c r="U312" s="42">
        <f t="shared" si="308"/>
        <v>32909.599999999999</v>
      </c>
      <c r="V312" s="42">
        <f t="shared" si="308"/>
        <v>0</v>
      </c>
      <c r="W312" s="42">
        <f t="shared" si="308"/>
        <v>20576.7</v>
      </c>
      <c r="X312" s="42">
        <f t="shared" si="308"/>
        <v>0</v>
      </c>
      <c r="Y312" s="42">
        <f t="shared" si="308"/>
        <v>31603.4</v>
      </c>
      <c r="Z312" s="42">
        <f t="shared" si="307"/>
        <v>0</v>
      </c>
      <c r="AA312" s="42">
        <f t="shared" si="307"/>
        <v>112343.4</v>
      </c>
      <c r="AB312" s="42">
        <f t="shared" si="307"/>
        <v>112343.4</v>
      </c>
      <c r="AC312" s="42">
        <f t="shared" si="307"/>
        <v>112343.4</v>
      </c>
      <c r="AD312" s="100"/>
      <c r="AE312" s="100"/>
    </row>
    <row r="313" spans="1:31" ht="13.2" customHeight="1" x14ac:dyDescent="0.25">
      <c r="A313" s="101"/>
      <c r="B313" s="108"/>
      <c r="C313" s="19">
        <f t="shared" si="302"/>
        <v>136</v>
      </c>
      <c r="D313" s="19" t="str">
        <f t="shared" si="302"/>
        <v>0703</v>
      </c>
      <c r="E313" s="19" t="str">
        <f t="shared" si="302"/>
        <v>0710000640</v>
      </c>
      <c r="F313" s="19">
        <f t="shared" si="302"/>
        <v>611</v>
      </c>
      <c r="G313" s="42">
        <f t="shared" si="302"/>
        <v>57889.8</v>
      </c>
      <c r="H313" s="42">
        <f t="shared" ref="H313:AC313" si="309">H356</f>
        <v>13612.2</v>
      </c>
      <c r="I313" s="42">
        <f t="shared" si="309"/>
        <v>13612.2</v>
      </c>
      <c r="J313" s="42">
        <f t="shared" si="309"/>
        <v>13612.2</v>
      </c>
      <c r="K313" s="42">
        <f t="shared" si="309"/>
        <v>15819.6</v>
      </c>
      <c r="L313" s="42">
        <f t="shared" si="309"/>
        <v>0</v>
      </c>
      <c r="M313" s="42">
        <f t="shared" si="309"/>
        <v>14160.3</v>
      </c>
      <c r="N313" s="42">
        <f t="shared" si="309"/>
        <v>0</v>
      </c>
      <c r="O313" s="42">
        <f t="shared" si="309"/>
        <v>14297.7</v>
      </c>
      <c r="P313" s="42">
        <f t="shared" si="309"/>
        <v>0</v>
      </c>
      <c r="Q313" s="42">
        <f t="shared" si="309"/>
        <v>27981.7</v>
      </c>
      <c r="R313" s="42">
        <f t="shared" ref="R313:Y313" si="310">R356</f>
        <v>0</v>
      </c>
      <c r="S313" s="42">
        <f t="shared" si="310"/>
        <v>7705.6</v>
      </c>
      <c r="T313" s="42">
        <f t="shared" si="310"/>
        <v>0</v>
      </c>
      <c r="U313" s="42">
        <f t="shared" si="310"/>
        <v>7337.6</v>
      </c>
      <c r="V313" s="42">
        <f t="shared" si="310"/>
        <v>0</v>
      </c>
      <c r="W313" s="42">
        <f t="shared" si="310"/>
        <v>6596.2</v>
      </c>
      <c r="X313" s="42">
        <f t="shared" si="310"/>
        <v>0</v>
      </c>
      <c r="Y313" s="42">
        <f t="shared" si="310"/>
        <v>6342.2999999999993</v>
      </c>
      <c r="Z313" s="42">
        <f t="shared" si="309"/>
        <v>0</v>
      </c>
      <c r="AA313" s="42">
        <f t="shared" si="309"/>
        <v>61478.5</v>
      </c>
      <c r="AB313" s="42">
        <f t="shared" si="309"/>
        <v>61478.5</v>
      </c>
      <c r="AC313" s="42">
        <f t="shared" si="309"/>
        <v>61478.5</v>
      </c>
      <c r="AD313" s="100"/>
      <c r="AE313" s="100"/>
    </row>
    <row r="314" spans="1:31" ht="13.2" customHeight="1" x14ac:dyDescent="0.25">
      <c r="A314" s="101"/>
      <c r="B314" s="108"/>
      <c r="C314" s="19">
        <f t="shared" si="302"/>
        <v>136</v>
      </c>
      <c r="D314" s="19" t="str">
        <f t="shared" si="302"/>
        <v>0703</v>
      </c>
      <c r="E314" s="19" t="str">
        <f t="shared" si="302"/>
        <v>0710000640</v>
      </c>
      <c r="F314" s="19">
        <f t="shared" si="302"/>
        <v>621</v>
      </c>
      <c r="G314" s="42">
        <f t="shared" si="302"/>
        <v>61349.9</v>
      </c>
      <c r="H314" s="42">
        <f t="shared" ref="H314:AC314" si="311">H357</f>
        <v>15800.2</v>
      </c>
      <c r="I314" s="42">
        <f t="shared" si="311"/>
        <v>15800.2</v>
      </c>
      <c r="J314" s="42">
        <f t="shared" si="311"/>
        <v>15800.2</v>
      </c>
      <c r="K314" s="42">
        <f t="shared" si="311"/>
        <v>15269.7</v>
      </c>
      <c r="L314" s="42">
        <f t="shared" si="311"/>
        <v>0</v>
      </c>
      <c r="M314" s="42">
        <f t="shared" si="311"/>
        <v>15670</v>
      </c>
      <c r="N314" s="42">
        <f t="shared" si="311"/>
        <v>0</v>
      </c>
      <c r="O314" s="42">
        <f t="shared" si="311"/>
        <v>14610</v>
      </c>
      <c r="P314" s="42">
        <f t="shared" si="311"/>
        <v>0</v>
      </c>
      <c r="Q314" s="42">
        <f t="shared" si="311"/>
        <v>86010</v>
      </c>
      <c r="R314" s="42">
        <f t="shared" ref="R314:Y314" si="312">R357</f>
        <v>0</v>
      </c>
      <c r="S314" s="42">
        <f t="shared" si="312"/>
        <v>20594.125</v>
      </c>
      <c r="T314" s="42">
        <f t="shared" si="312"/>
        <v>0</v>
      </c>
      <c r="U314" s="42">
        <f t="shared" si="312"/>
        <v>21075.625</v>
      </c>
      <c r="V314" s="42">
        <f t="shared" si="312"/>
        <v>0</v>
      </c>
      <c r="W314" s="42">
        <f t="shared" si="312"/>
        <v>21102.325000000001</v>
      </c>
      <c r="X314" s="42">
        <f t="shared" si="312"/>
        <v>0</v>
      </c>
      <c r="Y314" s="42">
        <f t="shared" si="312"/>
        <v>23237.924999999999</v>
      </c>
      <c r="Z314" s="42">
        <f t="shared" si="311"/>
        <v>0</v>
      </c>
      <c r="AA314" s="42">
        <f t="shared" si="311"/>
        <v>58207.4</v>
      </c>
      <c r="AB314" s="42">
        <f t="shared" si="311"/>
        <v>58207.4</v>
      </c>
      <c r="AC314" s="42">
        <f t="shared" si="311"/>
        <v>58207.4</v>
      </c>
      <c r="AD314" s="100"/>
      <c r="AE314" s="100"/>
    </row>
    <row r="315" spans="1:31" ht="13.2" customHeight="1" x14ac:dyDescent="0.25">
      <c r="A315" s="101"/>
      <c r="B315" s="108"/>
      <c r="C315" s="19">
        <f>C364</f>
        <v>136</v>
      </c>
      <c r="D315" s="19" t="str">
        <f t="shared" ref="D315:F315" si="313">D364</f>
        <v>0709</v>
      </c>
      <c r="E315" s="19" t="str">
        <f t="shared" si="313"/>
        <v>0710000660</v>
      </c>
      <c r="F315" s="19" t="str">
        <f t="shared" si="313"/>
        <v>-</v>
      </c>
      <c r="G315" s="42">
        <f>G364</f>
        <v>61507.1</v>
      </c>
      <c r="H315" s="42">
        <f t="shared" ref="H315:AC315" si="314">H364</f>
        <v>11525</v>
      </c>
      <c r="I315" s="42">
        <f t="shared" si="314"/>
        <v>13005.2</v>
      </c>
      <c r="J315" s="42">
        <f t="shared" si="314"/>
        <v>11525</v>
      </c>
      <c r="K315" s="42">
        <f t="shared" si="314"/>
        <v>12836.3</v>
      </c>
      <c r="L315" s="42">
        <f t="shared" si="314"/>
        <v>0</v>
      </c>
      <c r="M315" s="42">
        <f t="shared" si="314"/>
        <v>22158.5</v>
      </c>
      <c r="N315" s="42">
        <f t="shared" si="314"/>
        <v>0</v>
      </c>
      <c r="O315" s="42">
        <f t="shared" si="314"/>
        <v>13507.1</v>
      </c>
      <c r="P315" s="42">
        <f t="shared" si="314"/>
        <v>0</v>
      </c>
      <c r="Q315" s="42">
        <f t="shared" si="314"/>
        <v>169297.4</v>
      </c>
      <c r="R315" s="42">
        <f t="shared" ref="R315:Y315" si="315">R364</f>
        <v>11525</v>
      </c>
      <c r="S315" s="42">
        <f t="shared" si="315"/>
        <v>14048.349</v>
      </c>
      <c r="T315" s="42">
        <f t="shared" si="315"/>
        <v>11525</v>
      </c>
      <c r="U315" s="42">
        <f t="shared" si="315"/>
        <v>14489.297</v>
      </c>
      <c r="V315" s="42">
        <f t="shared" si="315"/>
        <v>0</v>
      </c>
      <c r="W315" s="42">
        <f t="shared" si="315"/>
        <v>128226.29</v>
      </c>
      <c r="X315" s="42">
        <f t="shared" si="315"/>
        <v>0</v>
      </c>
      <c r="Y315" s="42">
        <f t="shared" si="315"/>
        <v>12533.464</v>
      </c>
      <c r="Z315" s="42">
        <f t="shared" si="314"/>
        <v>0</v>
      </c>
      <c r="AA315" s="42">
        <f t="shared" si="314"/>
        <v>65676.2</v>
      </c>
      <c r="AB315" s="42">
        <f t="shared" si="314"/>
        <v>65676.2</v>
      </c>
      <c r="AC315" s="42">
        <f t="shared" si="314"/>
        <v>65676.2</v>
      </c>
      <c r="AD315" s="100"/>
      <c r="AE315" s="100"/>
    </row>
    <row r="316" spans="1:31" ht="13.2" customHeight="1" x14ac:dyDescent="0.25">
      <c r="A316" s="101"/>
      <c r="B316" s="108"/>
      <c r="C316" s="19">
        <f>C371</f>
        <v>136</v>
      </c>
      <c r="D316" s="19" t="str">
        <f t="shared" ref="D316:G316" si="316">D371</f>
        <v>0702</v>
      </c>
      <c r="E316" s="19" t="str">
        <f t="shared" si="316"/>
        <v>0710070779</v>
      </c>
      <c r="F316" s="19">
        <f t="shared" si="316"/>
        <v>521</v>
      </c>
      <c r="G316" s="43">
        <f t="shared" si="316"/>
        <v>275893.3</v>
      </c>
      <c r="H316" s="43">
        <f t="shared" ref="H316:AC316" si="317">H371</f>
        <v>84088.5</v>
      </c>
      <c r="I316" s="43">
        <f t="shared" si="317"/>
        <v>84088.5</v>
      </c>
      <c r="J316" s="43">
        <f t="shared" si="317"/>
        <v>84088.5</v>
      </c>
      <c r="K316" s="43">
        <f t="shared" si="317"/>
        <v>59548.9</v>
      </c>
      <c r="L316" s="43">
        <f t="shared" si="317"/>
        <v>0</v>
      </c>
      <c r="M316" s="43">
        <f t="shared" si="317"/>
        <v>30729.4</v>
      </c>
      <c r="N316" s="43">
        <f t="shared" si="317"/>
        <v>0</v>
      </c>
      <c r="O316" s="43">
        <f t="shared" si="317"/>
        <v>101526.5</v>
      </c>
      <c r="P316" s="43">
        <f t="shared" si="317"/>
        <v>0</v>
      </c>
      <c r="Q316" s="43">
        <f t="shared" si="317"/>
        <v>275893.3</v>
      </c>
      <c r="R316" s="43">
        <f t="shared" ref="R316:Y316" si="318">R371</f>
        <v>0</v>
      </c>
      <c r="S316" s="43">
        <f t="shared" si="318"/>
        <v>79916.899999999994</v>
      </c>
      <c r="T316" s="43">
        <f t="shared" si="318"/>
        <v>0</v>
      </c>
      <c r="U316" s="43">
        <f t="shared" si="318"/>
        <v>74526</v>
      </c>
      <c r="V316" s="43">
        <f t="shared" si="318"/>
        <v>0</v>
      </c>
      <c r="W316" s="43">
        <f t="shared" si="318"/>
        <v>21177.599999999999</v>
      </c>
      <c r="X316" s="43">
        <f t="shared" si="318"/>
        <v>0</v>
      </c>
      <c r="Y316" s="43">
        <f t="shared" si="318"/>
        <v>100272.8</v>
      </c>
      <c r="Z316" s="43">
        <f t="shared" si="317"/>
        <v>0</v>
      </c>
      <c r="AA316" s="43">
        <f t="shared" si="317"/>
        <v>275893.3</v>
      </c>
      <c r="AB316" s="43">
        <f t="shared" si="317"/>
        <v>275893.3</v>
      </c>
      <c r="AC316" s="43">
        <f t="shared" si="317"/>
        <v>275893.3</v>
      </c>
      <c r="AD316" s="100"/>
      <c r="AE316" s="100"/>
    </row>
    <row r="317" spans="1:31" ht="13.2" customHeight="1" x14ac:dyDescent="0.25">
      <c r="A317" s="101"/>
      <c r="B317" s="109"/>
      <c r="C317" s="19">
        <v>136</v>
      </c>
      <c r="D317" s="20" t="s">
        <v>40</v>
      </c>
      <c r="E317" s="44"/>
      <c r="F317" s="19">
        <v>613</v>
      </c>
      <c r="G317" s="44">
        <f t="shared" ref="G317:AC317" si="319">G377</f>
        <v>0</v>
      </c>
      <c r="H317" s="44">
        <f t="shared" si="319"/>
        <v>0</v>
      </c>
      <c r="I317" s="44">
        <f t="shared" si="319"/>
        <v>0</v>
      </c>
      <c r="J317" s="44">
        <f t="shared" si="319"/>
        <v>0</v>
      </c>
      <c r="K317" s="44">
        <f t="shared" si="319"/>
        <v>0</v>
      </c>
      <c r="L317" s="44">
        <f t="shared" si="319"/>
        <v>0</v>
      </c>
      <c r="M317" s="44">
        <f t="shared" si="319"/>
        <v>0</v>
      </c>
      <c r="N317" s="44">
        <f t="shared" si="319"/>
        <v>0</v>
      </c>
      <c r="O317" s="44">
        <f t="shared" si="319"/>
        <v>0</v>
      </c>
      <c r="P317" s="44">
        <f t="shared" si="319"/>
        <v>0</v>
      </c>
      <c r="Q317" s="44">
        <f t="shared" si="319"/>
        <v>0</v>
      </c>
      <c r="R317" s="44">
        <f t="shared" ref="R317:Y317" si="320">R377</f>
        <v>0</v>
      </c>
      <c r="S317" s="44">
        <f t="shared" si="320"/>
        <v>0</v>
      </c>
      <c r="T317" s="44">
        <f t="shared" si="320"/>
        <v>0</v>
      </c>
      <c r="U317" s="44">
        <f t="shared" si="320"/>
        <v>0</v>
      </c>
      <c r="V317" s="44">
        <f t="shared" si="320"/>
        <v>0</v>
      </c>
      <c r="W317" s="44">
        <f t="shared" si="320"/>
        <v>0</v>
      </c>
      <c r="X317" s="44">
        <f t="shared" si="320"/>
        <v>0</v>
      </c>
      <c r="Y317" s="44">
        <f t="shared" si="320"/>
        <v>0</v>
      </c>
      <c r="Z317" s="44">
        <f t="shared" si="319"/>
        <v>0</v>
      </c>
      <c r="AA317" s="44">
        <f t="shared" si="319"/>
        <v>0</v>
      </c>
      <c r="AB317" s="44">
        <f t="shared" si="319"/>
        <v>0</v>
      </c>
      <c r="AC317" s="44">
        <f t="shared" si="319"/>
        <v>0</v>
      </c>
      <c r="AD317" s="100"/>
      <c r="AE317" s="100"/>
    </row>
    <row r="318" spans="1:31" ht="13.2" customHeight="1" x14ac:dyDescent="0.25">
      <c r="A318" s="101"/>
      <c r="B318" s="95" t="s">
        <v>14</v>
      </c>
      <c r="C318" s="19"/>
      <c r="D318" s="20"/>
      <c r="E318" s="20"/>
      <c r="F318" s="19"/>
      <c r="G318" s="23">
        <f>G325+G332+G339+G346+G358+G365+G372</f>
        <v>0</v>
      </c>
      <c r="H318" s="23">
        <f t="shared" ref="H318:AC318" si="321">H325+H332+H339+H346+H358+H365+H372</f>
        <v>0</v>
      </c>
      <c r="I318" s="23">
        <f t="shared" si="321"/>
        <v>0</v>
      </c>
      <c r="J318" s="23">
        <f t="shared" si="321"/>
        <v>0</v>
      </c>
      <c r="K318" s="23">
        <f t="shared" si="321"/>
        <v>0</v>
      </c>
      <c r="L318" s="23">
        <f t="shared" si="321"/>
        <v>0</v>
      </c>
      <c r="M318" s="23">
        <f t="shared" si="321"/>
        <v>0</v>
      </c>
      <c r="N318" s="23">
        <f t="shared" si="321"/>
        <v>0</v>
      </c>
      <c r="O318" s="23">
        <f t="shared" si="321"/>
        <v>0</v>
      </c>
      <c r="P318" s="23">
        <f t="shared" si="321"/>
        <v>0</v>
      </c>
      <c r="Q318" s="23">
        <f t="shared" si="321"/>
        <v>0</v>
      </c>
      <c r="R318" s="23">
        <f t="shared" si="321"/>
        <v>0</v>
      </c>
      <c r="S318" s="23">
        <f t="shared" si="321"/>
        <v>0</v>
      </c>
      <c r="T318" s="23">
        <f t="shared" si="321"/>
        <v>0</v>
      </c>
      <c r="U318" s="23">
        <f t="shared" si="321"/>
        <v>0</v>
      </c>
      <c r="V318" s="23">
        <f t="shared" si="321"/>
        <v>0</v>
      </c>
      <c r="W318" s="23">
        <f t="shared" si="321"/>
        <v>0</v>
      </c>
      <c r="X318" s="23">
        <f t="shared" si="321"/>
        <v>0</v>
      </c>
      <c r="Y318" s="23">
        <f t="shared" si="321"/>
        <v>0</v>
      </c>
      <c r="Z318" s="23">
        <f t="shared" si="321"/>
        <v>0</v>
      </c>
      <c r="AA318" s="23">
        <f t="shared" si="321"/>
        <v>0</v>
      </c>
      <c r="AB318" s="23">
        <f t="shared" si="321"/>
        <v>0</v>
      </c>
      <c r="AC318" s="23">
        <f t="shared" si="321"/>
        <v>0</v>
      </c>
      <c r="AD318" s="100"/>
      <c r="AE318" s="100"/>
    </row>
    <row r="319" spans="1:31" ht="13.2" customHeight="1" x14ac:dyDescent="0.25">
      <c r="A319" s="101"/>
      <c r="B319" s="95" t="s">
        <v>15</v>
      </c>
      <c r="C319" s="19">
        <v>136</v>
      </c>
      <c r="D319" s="20"/>
      <c r="E319" s="20"/>
      <c r="F319" s="19"/>
      <c r="G319" s="23">
        <f t="shared" ref="G319:G320" si="322">G326+G333+G340+G347+G359+G366+G373</f>
        <v>130827.1</v>
      </c>
      <c r="H319" s="23">
        <f t="shared" ref="H319:AC319" si="323">H326+H333+H340+H347+H359+H366+H373</f>
        <v>4204.3999999999996</v>
      </c>
      <c r="I319" s="23">
        <f t="shared" si="323"/>
        <v>35600</v>
      </c>
      <c r="J319" s="23">
        <f t="shared" si="323"/>
        <v>4204.3999999999996</v>
      </c>
      <c r="K319" s="23">
        <f t="shared" si="323"/>
        <v>35600</v>
      </c>
      <c r="L319" s="23">
        <f t="shared" si="323"/>
        <v>0</v>
      </c>
      <c r="M319" s="23">
        <f t="shared" si="323"/>
        <v>19627.099999999999</v>
      </c>
      <c r="N319" s="23">
        <f t="shared" si="323"/>
        <v>0</v>
      </c>
      <c r="O319" s="23">
        <f t="shared" si="323"/>
        <v>40000</v>
      </c>
      <c r="P319" s="23">
        <f t="shared" si="323"/>
        <v>0</v>
      </c>
      <c r="Q319" s="23">
        <f t="shared" si="323"/>
        <v>154514</v>
      </c>
      <c r="R319" s="23">
        <f t="shared" si="323"/>
        <v>0</v>
      </c>
      <c r="S319" s="23">
        <f t="shared" si="323"/>
        <v>51505</v>
      </c>
      <c r="T319" s="23">
        <f t="shared" si="323"/>
        <v>0</v>
      </c>
      <c r="U319" s="23">
        <f t="shared" si="323"/>
        <v>34336</v>
      </c>
      <c r="V319" s="23">
        <f t="shared" si="323"/>
        <v>0</v>
      </c>
      <c r="W319" s="23">
        <f t="shared" si="323"/>
        <v>17168</v>
      </c>
      <c r="X319" s="23">
        <f t="shared" si="323"/>
        <v>0</v>
      </c>
      <c r="Y319" s="23">
        <f t="shared" si="323"/>
        <v>51505</v>
      </c>
      <c r="Z319" s="23">
        <f t="shared" si="323"/>
        <v>0</v>
      </c>
      <c r="AA319" s="23">
        <f t="shared" si="323"/>
        <v>154560</v>
      </c>
      <c r="AB319" s="23">
        <f t="shared" si="323"/>
        <v>154582</v>
      </c>
      <c r="AC319" s="23">
        <f t="shared" si="323"/>
        <v>154582</v>
      </c>
      <c r="AD319" s="100"/>
      <c r="AE319" s="100"/>
    </row>
    <row r="320" spans="1:31" ht="69.75" customHeight="1" x14ac:dyDescent="0.25">
      <c r="A320" s="101"/>
      <c r="B320" s="95" t="s">
        <v>12</v>
      </c>
      <c r="C320" s="19"/>
      <c r="D320" s="20"/>
      <c r="E320" s="20"/>
      <c r="F320" s="19"/>
      <c r="G320" s="23">
        <f t="shared" si="322"/>
        <v>0</v>
      </c>
      <c r="H320" s="23">
        <f t="shared" ref="H320:AC320" si="324">H327+H334+H341+H348+H360+H367+H374</f>
        <v>0</v>
      </c>
      <c r="I320" s="23">
        <f t="shared" si="324"/>
        <v>0</v>
      </c>
      <c r="J320" s="23">
        <f t="shared" si="324"/>
        <v>0</v>
      </c>
      <c r="K320" s="23">
        <f t="shared" si="324"/>
        <v>0</v>
      </c>
      <c r="L320" s="23">
        <f t="shared" si="324"/>
        <v>0</v>
      </c>
      <c r="M320" s="23">
        <f t="shared" si="324"/>
        <v>0</v>
      </c>
      <c r="N320" s="23">
        <f t="shared" si="324"/>
        <v>0</v>
      </c>
      <c r="O320" s="23">
        <f t="shared" si="324"/>
        <v>0</v>
      </c>
      <c r="P320" s="23">
        <f t="shared" si="324"/>
        <v>0</v>
      </c>
      <c r="Q320" s="23">
        <f t="shared" si="324"/>
        <v>0</v>
      </c>
      <c r="R320" s="23">
        <f t="shared" si="324"/>
        <v>0</v>
      </c>
      <c r="S320" s="23">
        <f t="shared" si="324"/>
        <v>0</v>
      </c>
      <c r="T320" s="23">
        <f t="shared" si="324"/>
        <v>0</v>
      </c>
      <c r="U320" s="23">
        <f t="shared" si="324"/>
        <v>0</v>
      </c>
      <c r="V320" s="23">
        <f t="shared" si="324"/>
        <v>0</v>
      </c>
      <c r="W320" s="23">
        <f t="shared" si="324"/>
        <v>0</v>
      </c>
      <c r="X320" s="23">
        <f t="shared" si="324"/>
        <v>0</v>
      </c>
      <c r="Y320" s="23">
        <f t="shared" si="324"/>
        <v>0</v>
      </c>
      <c r="Z320" s="23">
        <f t="shared" si="324"/>
        <v>0</v>
      </c>
      <c r="AA320" s="23">
        <f t="shared" si="324"/>
        <v>0</v>
      </c>
      <c r="AB320" s="23">
        <f t="shared" si="324"/>
        <v>0</v>
      </c>
      <c r="AC320" s="23">
        <f t="shared" si="324"/>
        <v>0</v>
      </c>
      <c r="AD320" s="100"/>
      <c r="AE320" s="100"/>
    </row>
    <row r="321" spans="1:31" ht="25.2" customHeight="1" x14ac:dyDescent="0.25">
      <c r="A321" s="101" t="s">
        <v>237</v>
      </c>
      <c r="B321" s="95" t="s">
        <v>108</v>
      </c>
      <c r="C321" s="19"/>
      <c r="D321" s="20"/>
      <c r="E321" s="20"/>
      <c r="F321" s="19"/>
      <c r="G321" s="45">
        <v>134507</v>
      </c>
      <c r="H321" s="46">
        <v>133104</v>
      </c>
      <c r="I321" s="47">
        <v>133356</v>
      </c>
      <c r="J321" s="47">
        <v>133104</v>
      </c>
      <c r="K321" s="47">
        <v>133356</v>
      </c>
      <c r="L321" s="47"/>
      <c r="M321" s="47">
        <v>133356</v>
      </c>
      <c r="N321" s="47"/>
      <c r="O321" s="47">
        <v>137959</v>
      </c>
      <c r="P321" s="46"/>
      <c r="Q321" s="48">
        <v>138393</v>
      </c>
      <c r="R321" s="48"/>
      <c r="S321" s="48">
        <v>138393</v>
      </c>
      <c r="T321" s="48">
        <v>138393</v>
      </c>
      <c r="U321" s="48">
        <v>138393</v>
      </c>
      <c r="V321" s="48">
        <v>138393</v>
      </c>
      <c r="W321" s="48">
        <v>138393</v>
      </c>
      <c r="X321" s="48">
        <v>138393</v>
      </c>
      <c r="Y321" s="48">
        <v>138393</v>
      </c>
      <c r="Z321" s="48">
        <v>138393</v>
      </c>
      <c r="AA321" s="48">
        <v>138393</v>
      </c>
      <c r="AB321" s="48">
        <v>138393</v>
      </c>
      <c r="AC321" s="48">
        <v>138393</v>
      </c>
      <c r="AD321" s="100" t="s">
        <v>76</v>
      </c>
      <c r="AE321" s="100" t="s">
        <v>594</v>
      </c>
    </row>
    <row r="322" spans="1:31" ht="41.4" customHeight="1" x14ac:dyDescent="0.25">
      <c r="A322" s="101"/>
      <c r="B322" s="95" t="s">
        <v>129</v>
      </c>
      <c r="C322" s="19"/>
      <c r="D322" s="20"/>
      <c r="E322" s="20"/>
      <c r="F322" s="19"/>
      <c r="G322" s="23">
        <f>ROUND(G323/G321,1)</f>
        <v>52.5</v>
      </c>
      <c r="H322" s="23">
        <f t="shared" ref="H322:AC322" si="325">ROUND(H323/H321,1)</f>
        <v>13.6</v>
      </c>
      <c r="I322" s="23">
        <f t="shared" si="325"/>
        <v>13.5</v>
      </c>
      <c r="J322" s="23">
        <f t="shared" si="325"/>
        <v>13.6</v>
      </c>
      <c r="K322" s="23">
        <f t="shared" si="325"/>
        <v>15.7</v>
      </c>
      <c r="L322" s="23" t="e">
        <f t="shared" si="325"/>
        <v>#DIV/0!</v>
      </c>
      <c r="M322" s="23">
        <f t="shared" si="325"/>
        <v>9.9</v>
      </c>
      <c r="N322" s="23" t="e">
        <f t="shared" si="325"/>
        <v>#DIV/0!</v>
      </c>
      <c r="O322" s="23">
        <f t="shared" si="325"/>
        <v>13.4</v>
      </c>
      <c r="P322" s="23" t="e">
        <f t="shared" si="325"/>
        <v>#DIV/0!</v>
      </c>
      <c r="Q322" s="23">
        <f>ROUND(Q323/Q321,1)</f>
        <v>48.7</v>
      </c>
      <c r="R322" s="23" t="e">
        <f t="shared" si="325"/>
        <v>#DIV/0!</v>
      </c>
      <c r="S322" s="23">
        <f t="shared" si="325"/>
        <v>8.3000000000000007</v>
      </c>
      <c r="T322" s="23">
        <f t="shared" si="325"/>
        <v>0</v>
      </c>
      <c r="U322" s="23">
        <f t="shared" si="325"/>
        <v>16.399999999999999</v>
      </c>
      <c r="V322" s="23">
        <f t="shared" si="325"/>
        <v>0</v>
      </c>
      <c r="W322" s="23">
        <f t="shared" si="325"/>
        <v>9.5</v>
      </c>
      <c r="X322" s="23">
        <f t="shared" si="325"/>
        <v>0</v>
      </c>
      <c r="Y322" s="23">
        <f t="shared" si="325"/>
        <v>14.6</v>
      </c>
      <c r="Z322" s="23">
        <f t="shared" si="325"/>
        <v>0</v>
      </c>
      <c r="AA322" s="23">
        <f t="shared" si="325"/>
        <v>54.1</v>
      </c>
      <c r="AB322" s="23">
        <f t="shared" si="325"/>
        <v>54.1</v>
      </c>
      <c r="AC322" s="23">
        <f t="shared" si="325"/>
        <v>54.1</v>
      </c>
      <c r="AD322" s="100"/>
      <c r="AE322" s="100"/>
    </row>
    <row r="323" spans="1:31" ht="25.2" customHeight="1" x14ac:dyDescent="0.25">
      <c r="A323" s="101"/>
      <c r="B323" s="95" t="s">
        <v>101</v>
      </c>
      <c r="C323" s="19"/>
      <c r="D323" s="20"/>
      <c r="E323" s="20"/>
      <c r="F323" s="19"/>
      <c r="G323" s="48">
        <f>SUM(G324:G327)</f>
        <v>7058969.4000000004</v>
      </c>
      <c r="H323" s="48">
        <f t="shared" ref="H323:AC323" si="326">SUM(H324:H327)</f>
        <v>1803856.1</v>
      </c>
      <c r="I323" s="48">
        <f t="shared" si="326"/>
        <v>1803856.1</v>
      </c>
      <c r="J323" s="48">
        <f t="shared" si="326"/>
        <v>1803856.1</v>
      </c>
      <c r="K323" s="48">
        <f t="shared" si="326"/>
        <v>2088009.4</v>
      </c>
      <c r="L323" s="48">
        <f t="shared" si="326"/>
        <v>0</v>
      </c>
      <c r="M323" s="48">
        <f t="shared" si="326"/>
        <v>1321184.7</v>
      </c>
      <c r="N323" s="48">
        <f t="shared" si="326"/>
        <v>0</v>
      </c>
      <c r="O323" s="48">
        <f t="shared" si="326"/>
        <v>1845919.2</v>
      </c>
      <c r="P323" s="48">
        <f t="shared" si="326"/>
        <v>0</v>
      </c>
      <c r="Q323" s="48">
        <f t="shared" si="326"/>
        <v>6743117.5999999996</v>
      </c>
      <c r="R323" s="48">
        <f t="shared" si="326"/>
        <v>0</v>
      </c>
      <c r="S323" s="48">
        <f t="shared" si="326"/>
        <v>1145499.8999999999</v>
      </c>
      <c r="T323" s="48">
        <f t="shared" si="326"/>
        <v>0</v>
      </c>
      <c r="U323" s="48">
        <f t="shared" si="326"/>
        <v>2266908.2000000002</v>
      </c>
      <c r="V323" s="48">
        <f t="shared" si="326"/>
        <v>0</v>
      </c>
      <c r="W323" s="48">
        <f t="shared" si="326"/>
        <v>1315153.8999999999</v>
      </c>
      <c r="X323" s="48">
        <f t="shared" si="326"/>
        <v>0</v>
      </c>
      <c r="Y323" s="48">
        <f t="shared" si="326"/>
        <v>2015555.6</v>
      </c>
      <c r="Z323" s="48">
        <f t="shared" si="326"/>
        <v>0</v>
      </c>
      <c r="AA323" s="48">
        <f t="shared" si="326"/>
        <v>7493059.7000000002</v>
      </c>
      <c r="AB323" s="48">
        <f t="shared" si="326"/>
        <v>7493059.7000000002</v>
      </c>
      <c r="AC323" s="48">
        <f t="shared" si="326"/>
        <v>7493059.7000000002</v>
      </c>
      <c r="AD323" s="100"/>
      <c r="AE323" s="100"/>
    </row>
    <row r="324" spans="1:31" ht="25.2" customHeight="1" x14ac:dyDescent="0.25">
      <c r="A324" s="101"/>
      <c r="B324" s="95" t="s">
        <v>17</v>
      </c>
      <c r="C324" s="19">
        <v>136</v>
      </c>
      <c r="D324" s="20" t="s">
        <v>40</v>
      </c>
      <c r="E324" s="20" t="s">
        <v>189</v>
      </c>
      <c r="F324" s="19">
        <v>530</v>
      </c>
      <c r="G324" s="48">
        <f>I324+K324+M324+O324</f>
        <v>7058969.4000000004</v>
      </c>
      <c r="H324" s="46">
        <f>J324+L324+N324+P324</f>
        <v>1803856.1</v>
      </c>
      <c r="I324" s="47">
        <v>1803856.1</v>
      </c>
      <c r="J324" s="47">
        <v>1803856.1</v>
      </c>
      <c r="K324" s="47">
        <v>2088009.4</v>
      </c>
      <c r="L324" s="47"/>
      <c r="M324" s="47">
        <v>1321184.7</v>
      </c>
      <c r="N324" s="47"/>
      <c r="O324" s="47">
        <f>1576097.2+269822</f>
        <v>1845919.2</v>
      </c>
      <c r="P324" s="46"/>
      <c r="Q324" s="48">
        <f>S324+U324+W324+Y324</f>
        <v>6743117.5999999996</v>
      </c>
      <c r="R324" s="46">
        <f>T324+V324+X324+Z324</f>
        <v>0</v>
      </c>
      <c r="S324" s="48">
        <v>1145499.8999999999</v>
      </c>
      <c r="T324" s="48"/>
      <c r="U324" s="48">
        <v>2266908.2000000002</v>
      </c>
      <c r="V324" s="48"/>
      <c r="W324" s="48">
        <v>1315153.8999999999</v>
      </c>
      <c r="X324" s="48"/>
      <c r="Y324" s="48">
        <v>2015555.6</v>
      </c>
      <c r="Z324" s="48"/>
      <c r="AA324" s="48">
        <v>7493059.7000000002</v>
      </c>
      <c r="AB324" s="48">
        <v>7493059.7000000002</v>
      </c>
      <c r="AC324" s="48">
        <v>7493059.7000000002</v>
      </c>
      <c r="AD324" s="100"/>
      <c r="AE324" s="100"/>
    </row>
    <row r="325" spans="1:31" x14ac:dyDescent="0.25">
      <c r="A325" s="101"/>
      <c r="B325" s="95" t="s">
        <v>14</v>
      </c>
      <c r="C325" s="19"/>
      <c r="D325" s="20"/>
      <c r="E325" s="20"/>
      <c r="F325" s="19"/>
      <c r="G325" s="23">
        <f>I325+K325+M325+O325</f>
        <v>0</v>
      </c>
      <c r="H325" s="28">
        <f t="shared" ref="H325:H327" si="327">J325+L325+N325+P325</f>
        <v>0</v>
      </c>
      <c r="I325" s="29"/>
      <c r="J325" s="29"/>
      <c r="K325" s="29"/>
      <c r="L325" s="29"/>
      <c r="M325" s="29"/>
      <c r="N325" s="29"/>
      <c r="O325" s="29"/>
      <c r="P325" s="28"/>
      <c r="Q325" s="23">
        <f>S325+U325+W325+Y325</f>
        <v>0</v>
      </c>
      <c r="R325" s="28">
        <f t="shared" ref="R325:R327" si="328">T325+V325+X325+Z325</f>
        <v>0</v>
      </c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100"/>
      <c r="AE325" s="100"/>
    </row>
    <row r="326" spans="1:31" x14ac:dyDescent="0.25">
      <c r="A326" s="101"/>
      <c r="B326" s="95" t="s">
        <v>15</v>
      </c>
      <c r="C326" s="19"/>
      <c r="D326" s="20"/>
      <c r="E326" s="20"/>
      <c r="F326" s="19"/>
      <c r="G326" s="23">
        <f t="shared" ref="G326:G327" si="329">I326+K326+M326+O326</f>
        <v>0</v>
      </c>
      <c r="H326" s="28">
        <f t="shared" si="327"/>
        <v>0</v>
      </c>
      <c r="I326" s="29"/>
      <c r="J326" s="29"/>
      <c r="K326" s="29"/>
      <c r="L326" s="29"/>
      <c r="M326" s="29"/>
      <c r="N326" s="29"/>
      <c r="O326" s="29"/>
      <c r="P326" s="28"/>
      <c r="Q326" s="23">
        <f t="shared" ref="Q326:Q327" si="330">S326+U326+W326+Y326</f>
        <v>0</v>
      </c>
      <c r="R326" s="28">
        <f t="shared" si="328"/>
        <v>0</v>
      </c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100"/>
      <c r="AE326" s="100"/>
    </row>
    <row r="327" spans="1:31" x14ac:dyDescent="0.25">
      <c r="A327" s="101"/>
      <c r="B327" s="95" t="s">
        <v>12</v>
      </c>
      <c r="C327" s="19"/>
      <c r="D327" s="20"/>
      <c r="E327" s="20"/>
      <c r="F327" s="19"/>
      <c r="G327" s="23">
        <f t="shared" si="329"/>
        <v>0</v>
      </c>
      <c r="H327" s="28">
        <f t="shared" si="327"/>
        <v>0</v>
      </c>
      <c r="I327" s="29"/>
      <c r="J327" s="29"/>
      <c r="K327" s="29"/>
      <c r="L327" s="29"/>
      <c r="M327" s="29"/>
      <c r="N327" s="29"/>
      <c r="O327" s="29"/>
      <c r="P327" s="28"/>
      <c r="Q327" s="23">
        <f t="shared" si="330"/>
        <v>0</v>
      </c>
      <c r="R327" s="28">
        <f t="shared" si="328"/>
        <v>0</v>
      </c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100"/>
      <c r="AE327" s="100"/>
    </row>
    <row r="328" spans="1:31" ht="39.6" x14ac:dyDescent="0.25">
      <c r="A328" s="101" t="s">
        <v>238</v>
      </c>
      <c r="B328" s="95" t="s">
        <v>107</v>
      </c>
      <c r="C328" s="19"/>
      <c r="D328" s="20"/>
      <c r="E328" s="20"/>
      <c r="F328" s="19"/>
      <c r="G328" s="48">
        <v>3511</v>
      </c>
      <c r="H328" s="46">
        <v>3422</v>
      </c>
      <c r="I328" s="47">
        <v>3511</v>
      </c>
      <c r="J328" s="47">
        <v>3422</v>
      </c>
      <c r="K328" s="47">
        <v>3511</v>
      </c>
      <c r="L328" s="47"/>
      <c r="M328" s="47">
        <v>3511</v>
      </c>
      <c r="N328" s="47"/>
      <c r="O328" s="47">
        <v>3511</v>
      </c>
      <c r="P328" s="46"/>
      <c r="Q328" s="48">
        <v>3555</v>
      </c>
      <c r="R328" s="48"/>
      <c r="S328" s="48">
        <v>3555</v>
      </c>
      <c r="T328" s="48"/>
      <c r="U328" s="48">
        <v>3555</v>
      </c>
      <c r="V328" s="48"/>
      <c r="W328" s="48">
        <v>3555</v>
      </c>
      <c r="X328" s="48"/>
      <c r="Y328" s="48">
        <v>3555</v>
      </c>
      <c r="Z328" s="48"/>
      <c r="AA328" s="48">
        <v>3555</v>
      </c>
      <c r="AB328" s="48">
        <v>3555</v>
      </c>
      <c r="AC328" s="48">
        <v>3555</v>
      </c>
      <c r="AD328" s="100" t="s">
        <v>76</v>
      </c>
      <c r="AE328" s="100" t="s">
        <v>595</v>
      </c>
    </row>
    <row r="329" spans="1:31" ht="26.4" customHeight="1" x14ac:dyDescent="0.25">
      <c r="A329" s="101"/>
      <c r="B329" s="95" t="s">
        <v>132</v>
      </c>
      <c r="C329" s="19"/>
      <c r="D329" s="20"/>
      <c r="E329" s="20"/>
      <c r="F329" s="19"/>
      <c r="G329" s="48">
        <f>ROUND(G330/G328,1)</f>
        <v>234.4</v>
      </c>
      <c r="H329" s="48">
        <f t="shared" ref="H329:AC329" si="331">ROUND(H330/H328,1)</f>
        <v>57.6</v>
      </c>
      <c r="I329" s="48">
        <f t="shared" si="331"/>
        <v>56.1</v>
      </c>
      <c r="J329" s="48">
        <f t="shared" si="331"/>
        <v>57.6</v>
      </c>
      <c r="K329" s="48">
        <f t="shared" si="331"/>
        <v>75.900000000000006</v>
      </c>
      <c r="L329" s="48" t="e">
        <f t="shared" si="331"/>
        <v>#DIV/0!</v>
      </c>
      <c r="M329" s="48">
        <f t="shared" si="331"/>
        <v>36.6</v>
      </c>
      <c r="N329" s="48" t="e">
        <f t="shared" si="331"/>
        <v>#DIV/0!</v>
      </c>
      <c r="O329" s="48">
        <f t="shared" si="331"/>
        <v>65.8</v>
      </c>
      <c r="P329" s="48" t="e">
        <f t="shared" si="331"/>
        <v>#DIV/0!</v>
      </c>
      <c r="Q329" s="48">
        <f t="shared" si="331"/>
        <v>253.5</v>
      </c>
      <c r="R329" s="48" t="e">
        <f t="shared" si="331"/>
        <v>#DIV/0!</v>
      </c>
      <c r="S329" s="48">
        <f t="shared" si="331"/>
        <v>61.8</v>
      </c>
      <c r="T329" s="48" t="e">
        <f t="shared" si="331"/>
        <v>#DIV/0!</v>
      </c>
      <c r="U329" s="48">
        <f t="shared" si="331"/>
        <v>80.2</v>
      </c>
      <c r="V329" s="48" t="e">
        <f t="shared" si="331"/>
        <v>#DIV/0!</v>
      </c>
      <c r="W329" s="48">
        <f t="shared" si="331"/>
        <v>46.1</v>
      </c>
      <c r="X329" s="48" t="e">
        <f t="shared" si="331"/>
        <v>#DIV/0!</v>
      </c>
      <c r="Y329" s="48">
        <f t="shared" si="331"/>
        <v>65.5</v>
      </c>
      <c r="Z329" s="48" t="e">
        <f t="shared" si="331"/>
        <v>#DIV/0!</v>
      </c>
      <c r="AA329" s="48">
        <f t="shared" si="331"/>
        <v>263.10000000000002</v>
      </c>
      <c r="AB329" s="48">
        <f t="shared" si="331"/>
        <v>263.10000000000002</v>
      </c>
      <c r="AC329" s="48">
        <f t="shared" si="331"/>
        <v>263.10000000000002</v>
      </c>
      <c r="AD329" s="100"/>
      <c r="AE329" s="100"/>
    </row>
    <row r="330" spans="1:31" ht="42.6" customHeight="1" x14ac:dyDescent="0.25">
      <c r="A330" s="101"/>
      <c r="B330" s="95" t="s">
        <v>101</v>
      </c>
      <c r="C330" s="19"/>
      <c r="D330" s="20"/>
      <c r="E330" s="20"/>
      <c r="F330" s="19"/>
      <c r="G330" s="48">
        <f>SUM(G331:G334)</f>
        <v>822998.2</v>
      </c>
      <c r="H330" s="48">
        <f t="shared" ref="H330:AC330" si="332">SUM(H331:H334)</f>
        <v>196951.7</v>
      </c>
      <c r="I330" s="48">
        <f t="shared" si="332"/>
        <v>196951.7</v>
      </c>
      <c r="J330" s="48">
        <f t="shared" si="332"/>
        <v>196951.7</v>
      </c>
      <c r="K330" s="48">
        <f t="shared" si="332"/>
        <v>266460.09999999998</v>
      </c>
      <c r="L330" s="48">
        <f t="shared" si="332"/>
        <v>0</v>
      </c>
      <c r="M330" s="48">
        <f t="shared" si="332"/>
        <v>128631.2</v>
      </c>
      <c r="N330" s="48">
        <f t="shared" si="332"/>
        <v>0</v>
      </c>
      <c r="O330" s="48">
        <f t="shared" si="332"/>
        <v>230955.2</v>
      </c>
      <c r="P330" s="48">
        <f t="shared" si="332"/>
        <v>0</v>
      </c>
      <c r="Q330" s="48">
        <f t="shared" si="332"/>
        <v>901055.8</v>
      </c>
      <c r="R330" s="48">
        <f t="shared" si="332"/>
        <v>0</v>
      </c>
      <c r="S330" s="48">
        <f t="shared" si="332"/>
        <v>219553</v>
      </c>
      <c r="T330" s="48">
        <f t="shared" si="332"/>
        <v>0</v>
      </c>
      <c r="U330" s="48">
        <f t="shared" si="332"/>
        <v>284960.8</v>
      </c>
      <c r="V330" s="48">
        <f t="shared" si="332"/>
        <v>0</v>
      </c>
      <c r="W330" s="48">
        <f t="shared" si="332"/>
        <v>163737.79999999999</v>
      </c>
      <c r="X330" s="48">
        <f t="shared" si="332"/>
        <v>0</v>
      </c>
      <c r="Y330" s="48">
        <f t="shared" si="332"/>
        <v>232804.2</v>
      </c>
      <c r="Z330" s="48">
        <f t="shared" si="332"/>
        <v>0</v>
      </c>
      <c r="AA330" s="48">
        <f t="shared" si="332"/>
        <v>935182.7</v>
      </c>
      <c r="AB330" s="48">
        <f t="shared" si="332"/>
        <v>935182.7</v>
      </c>
      <c r="AC330" s="48">
        <f t="shared" si="332"/>
        <v>935182.7</v>
      </c>
      <c r="AD330" s="100"/>
      <c r="AE330" s="100"/>
    </row>
    <row r="331" spans="1:31" ht="20.25" customHeight="1" x14ac:dyDescent="0.25">
      <c r="A331" s="101"/>
      <c r="B331" s="95" t="s">
        <v>17</v>
      </c>
      <c r="C331" s="19">
        <v>136</v>
      </c>
      <c r="D331" s="20" t="s">
        <v>41</v>
      </c>
      <c r="E331" s="20" t="s">
        <v>185</v>
      </c>
      <c r="F331" s="19">
        <v>530</v>
      </c>
      <c r="G331" s="48">
        <f>I331+K331+M331+O331</f>
        <v>822998.2</v>
      </c>
      <c r="H331" s="46">
        <f>J331+L331+N331+P331</f>
        <v>196951.7</v>
      </c>
      <c r="I331" s="47">
        <v>196951.7</v>
      </c>
      <c r="J331" s="47">
        <v>196951.7</v>
      </c>
      <c r="K331" s="47">
        <v>266460.09999999998</v>
      </c>
      <c r="L331" s="47"/>
      <c r="M331" s="47">
        <v>128631.2</v>
      </c>
      <c r="N331" s="47"/>
      <c r="O331" s="47">
        <f>230747.5+207.7</f>
        <v>230955.2</v>
      </c>
      <c r="P331" s="46"/>
      <c r="Q331" s="48">
        <f>S331+U331+W331+Y331</f>
        <v>901055.8</v>
      </c>
      <c r="R331" s="46">
        <f>T331+V331+X331+Z331</f>
        <v>0</v>
      </c>
      <c r="S331" s="48">
        <v>219553</v>
      </c>
      <c r="T331" s="48"/>
      <c r="U331" s="48">
        <v>284960.8</v>
      </c>
      <c r="V331" s="48"/>
      <c r="W331" s="48">
        <v>163737.79999999999</v>
      </c>
      <c r="X331" s="48"/>
      <c r="Y331" s="48">
        <v>232804.2</v>
      </c>
      <c r="Z331" s="48"/>
      <c r="AA331" s="48">
        <v>935182.7</v>
      </c>
      <c r="AB331" s="23">
        <v>935182.7</v>
      </c>
      <c r="AC331" s="23">
        <v>935182.7</v>
      </c>
      <c r="AD331" s="100"/>
      <c r="AE331" s="100"/>
    </row>
    <row r="332" spans="1:31" x14ac:dyDescent="0.25">
      <c r="A332" s="101"/>
      <c r="B332" s="95" t="s">
        <v>14</v>
      </c>
      <c r="C332" s="19"/>
      <c r="D332" s="20"/>
      <c r="E332" s="20"/>
      <c r="F332" s="19"/>
      <c r="G332" s="23">
        <f>I332+K332+M332+O332</f>
        <v>0</v>
      </c>
      <c r="H332" s="28">
        <f t="shared" ref="H332:H334" si="333">J332+L332+N332+P332</f>
        <v>0</v>
      </c>
      <c r="I332" s="29"/>
      <c r="J332" s="29"/>
      <c r="K332" s="29"/>
      <c r="L332" s="29"/>
      <c r="M332" s="29"/>
      <c r="N332" s="29"/>
      <c r="O332" s="29"/>
      <c r="P332" s="28"/>
      <c r="Q332" s="23">
        <f>S332+U332+W332+Y332</f>
        <v>0</v>
      </c>
      <c r="R332" s="28">
        <f t="shared" ref="R332:R334" si="334">T332+V332+X332+Z332</f>
        <v>0</v>
      </c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100"/>
      <c r="AE332" s="100"/>
    </row>
    <row r="333" spans="1:31" x14ac:dyDescent="0.25">
      <c r="A333" s="101"/>
      <c r="B333" s="95" t="s">
        <v>15</v>
      </c>
      <c r="C333" s="19"/>
      <c r="D333" s="20"/>
      <c r="E333" s="20"/>
      <c r="F333" s="19"/>
      <c r="G333" s="23">
        <f t="shared" ref="G333:G334" si="335">I333+K333+M333+O333</f>
        <v>0</v>
      </c>
      <c r="H333" s="28">
        <f t="shared" si="333"/>
        <v>0</v>
      </c>
      <c r="I333" s="29"/>
      <c r="J333" s="29"/>
      <c r="K333" s="29"/>
      <c r="L333" s="29"/>
      <c r="M333" s="29"/>
      <c r="N333" s="29"/>
      <c r="O333" s="29"/>
      <c r="P333" s="28"/>
      <c r="Q333" s="23">
        <f t="shared" ref="Q333:Q334" si="336">S333+U333+W333+Y333</f>
        <v>0</v>
      </c>
      <c r="R333" s="28">
        <f t="shared" si="334"/>
        <v>0</v>
      </c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100"/>
      <c r="AE333" s="100"/>
    </row>
    <row r="334" spans="1:31" ht="82.5" customHeight="1" x14ac:dyDescent="0.25">
      <c r="A334" s="101"/>
      <c r="B334" s="95" t="s">
        <v>12</v>
      </c>
      <c r="C334" s="19"/>
      <c r="D334" s="20"/>
      <c r="E334" s="20"/>
      <c r="F334" s="19"/>
      <c r="G334" s="23">
        <f t="shared" si="335"/>
        <v>0</v>
      </c>
      <c r="H334" s="28">
        <f t="shared" si="333"/>
        <v>0</v>
      </c>
      <c r="I334" s="29"/>
      <c r="J334" s="29"/>
      <c r="K334" s="29"/>
      <c r="L334" s="29"/>
      <c r="M334" s="29"/>
      <c r="N334" s="29"/>
      <c r="O334" s="29"/>
      <c r="P334" s="28"/>
      <c r="Q334" s="23">
        <f t="shared" si="336"/>
        <v>0</v>
      </c>
      <c r="R334" s="28">
        <f t="shared" si="334"/>
        <v>0</v>
      </c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100"/>
      <c r="AE334" s="100"/>
    </row>
    <row r="335" spans="1:31" ht="26.4" x14ac:dyDescent="0.25">
      <c r="A335" s="101" t="s">
        <v>239</v>
      </c>
      <c r="B335" s="95" t="s">
        <v>108</v>
      </c>
      <c r="C335" s="19"/>
      <c r="D335" s="20"/>
      <c r="E335" s="20"/>
      <c r="F335" s="19"/>
      <c r="G335" s="48">
        <v>279694</v>
      </c>
      <c r="H335" s="47">
        <v>281032</v>
      </c>
      <c r="I335" s="47">
        <v>279694</v>
      </c>
      <c r="J335" s="47">
        <v>281032</v>
      </c>
      <c r="K335" s="47">
        <v>279694</v>
      </c>
      <c r="L335" s="47"/>
      <c r="M335" s="47">
        <v>279694</v>
      </c>
      <c r="N335" s="47"/>
      <c r="O335" s="47">
        <v>279694</v>
      </c>
      <c r="P335" s="46"/>
      <c r="Q335" s="48">
        <v>295353</v>
      </c>
      <c r="R335" s="48"/>
      <c r="S335" s="48">
        <v>295353</v>
      </c>
      <c r="T335" s="48"/>
      <c r="U335" s="48">
        <v>295353</v>
      </c>
      <c r="V335" s="48"/>
      <c r="W335" s="48">
        <v>295353</v>
      </c>
      <c r="X335" s="48"/>
      <c r="Y335" s="48">
        <v>295353</v>
      </c>
      <c r="Z335" s="48"/>
      <c r="AA335" s="48">
        <v>295353</v>
      </c>
      <c r="AB335" s="24">
        <v>295353</v>
      </c>
      <c r="AC335" s="24">
        <v>295353</v>
      </c>
      <c r="AD335" s="100" t="s">
        <v>76</v>
      </c>
      <c r="AE335" s="100" t="s">
        <v>596</v>
      </c>
    </row>
    <row r="336" spans="1:31" ht="26.4" customHeight="1" x14ac:dyDescent="0.25">
      <c r="A336" s="101"/>
      <c r="B336" s="95" t="s">
        <v>129</v>
      </c>
      <c r="C336" s="19"/>
      <c r="D336" s="20"/>
      <c r="E336" s="20"/>
      <c r="F336" s="19"/>
      <c r="G336" s="48">
        <f>ROUND(G337/G335,1)</f>
        <v>44.8</v>
      </c>
      <c r="H336" s="48">
        <f t="shared" ref="H336:AC336" si="337">ROUND(H337/H335,1)</f>
        <v>11.5</v>
      </c>
      <c r="I336" s="48">
        <f t="shared" si="337"/>
        <v>11.5</v>
      </c>
      <c r="J336" s="48">
        <f t="shared" si="337"/>
        <v>11.5</v>
      </c>
      <c r="K336" s="48">
        <f t="shared" si="337"/>
        <v>15.8</v>
      </c>
      <c r="L336" s="48" t="e">
        <f t="shared" si="337"/>
        <v>#DIV/0!</v>
      </c>
      <c r="M336" s="48">
        <f t="shared" si="337"/>
        <v>6.5</v>
      </c>
      <c r="N336" s="48" t="e">
        <f t="shared" si="337"/>
        <v>#DIV/0!</v>
      </c>
      <c r="O336" s="48">
        <f t="shared" si="337"/>
        <v>11</v>
      </c>
      <c r="P336" s="48" t="e">
        <f t="shared" si="337"/>
        <v>#DIV/0!</v>
      </c>
      <c r="Q336" s="48">
        <f t="shared" si="337"/>
        <v>41.4</v>
      </c>
      <c r="R336" s="48" t="e">
        <f t="shared" si="337"/>
        <v>#DIV/0!</v>
      </c>
      <c r="S336" s="48">
        <f t="shared" si="337"/>
        <v>7.6</v>
      </c>
      <c r="T336" s="48" t="e">
        <f t="shared" si="337"/>
        <v>#DIV/0!</v>
      </c>
      <c r="U336" s="48">
        <f t="shared" si="337"/>
        <v>15.2</v>
      </c>
      <c r="V336" s="48" t="e">
        <f t="shared" si="337"/>
        <v>#DIV/0!</v>
      </c>
      <c r="W336" s="48">
        <f t="shared" si="337"/>
        <v>7.1</v>
      </c>
      <c r="X336" s="48" t="e">
        <f t="shared" si="337"/>
        <v>#DIV/0!</v>
      </c>
      <c r="Y336" s="48">
        <f t="shared" si="337"/>
        <v>11.6</v>
      </c>
      <c r="Z336" s="48" t="e">
        <f t="shared" si="337"/>
        <v>#DIV/0!</v>
      </c>
      <c r="AA336" s="48">
        <f t="shared" si="337"/>
        <v>48.2</v>
      </c>
      <c r="AB336" s="48">
        <f t="shared" si="337"/>
        <v>48.2</v>
      </c>
      <c r="AC336" s="48">
        <f t="shared" si="337"/>
        <v>48.2</v>
      </c>
      <c r="AD336" s="100"/>
      <c r="AE336" s="100"/>
    </row>
    <row r="337" spans="1:31" ht="38.4" customHeight="1" x14ac:dyDescent="0.25">
      <c r="A337" s="101"/>
      <c r="B337" s="95" t="s">
        <v>101</v>
      </c>
      <c r="C337" s="19"/>
      <c r="D337" s="20"/>
      <c r="E337" s="20"/>
      <c r="F337" s="19"/>
      <c r="G337" s="48">
        <f>SUM(G338:G341)</f>
        <v>12534909</v>
      </c>
      <c r="H337" s="48">
        <f t="shared" ref="H337:AC337" si="338">SUM(H338:H341)</f>
        <v>3226100.4</v>
      </c>
      <c r="I337" s="48">
        <f t="shared" si="338"/>
        <v>3226100.4</v>
      </c>
      <c r="J337" s="48">
        <f t="shared" si="338"/>
        <v>3226100.4</v>
      </c>
      <c r="K337" s="48">
        <f t="shared" si="338"/>
        <v>4418810.4000000004</v>
      </c>
      <c r="L337" s="48">
        <f t="shared" si="338"/>
        <v>0</v>
      </c>
      <c r="M337" s="48">
        <f t="shared" si="338"/>
        <v>1815816.4</v>
      </c>
      <c r="N337" s="48">
        <f t="shared" si="338"/>
        <v>0</v>
      </c>
      <c r="O337" s="48">
        <f t="shared" si="338"/>
        <v>3074181.8</v>
      </c>
      <c r="P337" s="48">
        <f t="shared" si="338"/>
        <v>0</v>
      </c>
      <c r="Q337" s="48">
        <f t="shared" si="338"/>
        <v>12220270.300000001</v>
      </c>
      <c r="R337" s="48">
        <f t="shared" si="338"/>
        <v>0</v>
      </c>
      <c r="S337" s="48">
        <f t="shared" si="338"/>
        <v>2230265.7999999998</v>
      </c>
      <c r="T337" s="48">
        <f t="shared" si="338"/>
        <v>0</v>
      </c>
      <c r="U337" s="48">
        <f t="shared" si="338"/>
        <v>4479490</v>
      </c>
      <c r="V337" s="48">
        <f t="shared" si="338"/>
        <v>0</v>
      </c>
      <c r="W337" s="48">
        <f t="shared" si="338"/>
        <v>2090549.5</v>
      </c>
      <c r="X337" s="48">
        <f t="shared" si="338"/>
        <v>0</v>
      </c>
      <c r="Y337" s="48">
        <f t="shared" si="338"/>
        <v>3419964.9999999991</v>
      </c>
      <c r="Z337" s="48">
        <f t="shared" si="338"/>
        <v>0</v>
      </c>
      <c r="AA337" s="48">
        <f t="shared" si="338"/>
        <v>14243434.800000001</v>
      </c>
      <c r="AB337" s="48">
        <f t="shared" si="338"/>
        <v>14243434.800000001</v>
      </c>
      <c r="AC337" s="48">
        <f t="shared" si="338"/>
        <v>14243434.800000001</v>
      </c>
      <c r="AD337" s="100"/>
      <c r="AE337" s="100"/>
    </row>
    <row r="338" spans="1:31" ht="13.2" customHeight="1" x14ac:dyDescent="0.25">
      <c r="A338" s="101"/>
      <c r="B338" s="95" t="s">
        <v>17</v>
      </c>
      <c r="C338" s="19">
        <v>136</v>
      </c>
      <c r="D338" s="20" t="s">
        <v>41</v>
      </c>
      <c r="E338" s="20" t="s">
        <v>184</v>
      </c>
      <c r="F338" s="19">
        <v>530</v>
      </c>
      <c r="G338" s="48">
        <f>I338+K338+M338+O338</f>
        <v>12534909</v>
      </c>
      <c r="H338" s="46">
        <f>J338+L338+N338+P338</f>
        <v>3226100.4</v>
      </c>
      <c r="I338" s="47">
        <v>3226100.4</v>
      </c>
      <c r="J338" s="47">
        <v>3226100.4</v>
      </c>
      <c r="K338" s="47">
        <v>4418810.4000000004</v>
      </c>
      <c r="L338" s="47"/>
      <c r="M338" s="47">
        <v>1815816.4</v>
      </c>
      <c r="N338" s="47"/>
      <c r="O338" s="47">
        <v>3074181.8</v>
      </c>
      <c r="P338" s="46"/>
      <c r="Q338" s="48">
        <f>S338+U338+W338+Y338</f>
        <v>12220270.300000001</v>
      </c>
      <c r="R338" s="46">
        <f>T338+V338+X338+Z338</f>
        <v>0</v>
      </c>
      <c r="S338" s="48">
        <v>2230265.7999999998</v>
      </c>
      <c r="T338" s="48"/>
      <c r="U338" s="48">
        <v>4479490</v>
      </c>
      <c r="V338" s="48"/>
      <c r="W338" s="48">
        <v>2090549.5</v>
      </c>
      <c r="X338" s="48"/>
      <c r="Y338" s="48">
        <v>3419964.9999999991</v>
      </c>
      <c r="Z338" s="48"/>
      <c r="AA338" s="48">
        <v>14243434.800000001</v>
      </c>
      <c r="AB338" s="23">
        <v>14243434.800000001</v>
      </c>
      <c r="AC338" s="23">
        <v>14243434.800000001</v>
      </c>
      <c r="AD338" s="100"/>
      <c r="AE338" s="100"/>
    </row>
    <row r="339" spans="1:31" ht="13.2" customHeight="1" x14ac:dyDescent="0.25">
      <c r="A339" s="101"/>
      <c r="B339" s="95" t="s">
        <v>14</v>
      </c>
      <c r="C339" s="19"/>
      <c r="D339" s="20"/>
      <c r="E339" s="20"/>
      <c r="F339" s="19"/>
      <c r="G339" s="23">
        <f>I339+K339+M339+O339</f>
        <v>0</v>
      </c>
      <c r="H339" s="28">
        <f t="shared" ref="H339:H341" si="339">J339+L339+N339+P339</f>
        <v>0</v>
      </c>
      <c r="I339" s="29"/>
      <c r="J339" s="29"/>
      <c r="K339" s="29"/>
      <c r="L339" s="29"/>
      <c r="M339" s="29"/>
      <c r="N339" s="29"/>
      <c r="O339" s="29"/>
      <c r="P339" s="28"/>
      <c r="Q339" s="23">
        <f>S339+U339+W339+Y339</f>
        <v>0</v>
      </c>
      <c r="R339" s="28">
        <f t="shared" ref="R339:R341" si="340">T339+V339+X339+Z339</f>
        <v>0</v>
      </c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100"/>
      <c r="AE339" s="100"/>
    </row>
    <row r="340" spans="1:31" ht="13.2" customHeight="1" x14ac:dyDescent="0.25">
      <c r="A340" s="101"/>
      <c r="B340" s="95" t="s">
        <v>15</v>
      </c>
      <c r="C340" s="19"/>
      <c r="D340" s="20"/>
      <c r="E340" s="20"/>
      <c r="F340" s="19"/>
      <c r="G340" s="23">
        <f t="shared" ref="G340:G341" si="341">I340+K340+M340+O340</f>
        <v>0</v>
      </c>
      <c r="H340" s="28">
        <f t="shared" si="339"/>
        <v>0</v>
      </c>
      <c r="I340" s="29"/>
      <c r="J340" s="29"/>
      <c r="K340" s="29"/>
      <c r="L340" s="29"/>
      <c r="M340" s="29"/>
      <c r="N340" s="29"/>
      <c r="O340" s="29"/>
      <c r="P340" s="28"/>
      <c r="Q340" s="23">
        <f t="shared" ref="Q340:Q341" si="342">S340+U340+W340+Y340</f>
        <v>0</v>
      </c>
      <c r="R340" s="28">
        <f t="shared" si="340"/>
        <v>0</v>
      </c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100"/>
      <c r="AE340" s="100"/>
    </row>
    <row r="341" spans="1:31" ht="40.200000000000003" customHeight="1" x14ac:dyDescent="0.25">
      <c r="A341" s="101"/>
      <c r="B341" s="95" t="s">
        <v>12</v>
      </c>
      <c r="C341" s="19"/>
      <c r="D341" s="20"/>
      <c r="E341" s="20"/>
      <c r="F341" s="19"/>
      <c r="G341" s="23">
        <f t="shared" si="341"/>
        <v>0</v>
      </c>
      <c r="H341" s="28">
        <f t="shared" si="339"/>
        <v>0</v>
      </c>
      <c r="I341" s="29"/>
      <c r="J341" s="29"/>
      <c r="K341" s="29"/>
      <c r="L341" s="29"/>
      <c r="M341" s="29"/>
      <c r="N341" s="29"/>
      <c r="O341" s="29"/>
      <c r="P341" s="28"/>
      <c r="Q341" s="23">
        <f t="shared" si="342"/>
        <v>0</v>
      </c>
      <c r="R341" s="28">
        <f t="shared" si="340"/>
        <v>0</v>
      </c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100"/>
      <c r="AE341" s="100"/>
    </row>
    <row r="342" spans="1:31" ht="25.5" customHeight="1" x14ac:dyDescent="0.25">
      <c r="A342" s="101" t="s">
        <v>240</v>
      </c>
      <c r="B342" s="95" t="s">
        <v>108</v>
      </c>
      <c r="C342" s="19"/>
      <c r="D342" s="20"/>
      <c r="E342" s="20"/>
      <c r="F342" s="19"/>
      <c r="G342" s="48">
        <v>17527</v>
      </c>
      <c r="H342" s="46"/>
      <c r="I342" s="47">
        <v>17527</v>
      </c>
      <c r="J342" s="47">
        <v>13522</v>
      </c>
      <c r="K342" s="47">
        <v>17527</v>
      </c>
      <c r="L342" s="47"/>
      <c r="M342" s="47">
        <v>17527</v>
      </c>
      <c r="N342" s="47"/>
      <c r="O342" s="47">
        <v>17527</v>
      </c>
      <c r="P342" s="46"/>
      <c r="Q342" s="48">
        <v>15592</v>
      </c>
      <c r="R342" s="48"/>
      <c r="S342" s="48">
        <v>15592</v>
      </c>
      <c r="T342" s="48"/>
      <c r="U342" s="48">
        <v>15592</v>
      </c>
      <c r="V342" s="48"/>
      <c r="W342" s="48">
        <v>15592</v>
      </c>
      <c r="X342" s="48"/>
      <c r="Y342" s="48">
        <v>15592</v>
      </c>
      <c r="Z342" s="48"/>
      <c r="AA342" s="48">
        <v>15975</v>
      </c>
      <c r="AB342" s="23">
        <v>15975</v>
      </c>
      <c r="AC342" s="23">
        <v>15975</v>
      </c>
      <c r="AD342" s="100" t="s">
        <v>76</v>
      </c>
      <c r="AE342" s="107" t="s">
        <v>597</v>
      </c>
    </row>
    <row r="343" spans="1:31" ht="26.4" customHeight="1" x14ac:dyDescent="0.25">
      <c r="A343" s="101"/>
      <c r="B343" s="95" t="s">
        <v>134</v>
      </c>
      <c r="C343" s="19"/>
      <c r="D343" s="20"/>
      <c r="E343" s="20"/>
      <c r="F343" s="19"/>
      <c r="G343" s="48">
        <f>ROUND(G344/G342,1)</f>
        <v>27.6</v>
      </c>
      <c r="H343" s="48" t="e">
        <f t="shared" ref="H343:AC343" si="343">ROUND(H344/H342,1)</f>
        <v>#DIV/0!</v>
      </c>
      <c r="I343" s="48">
        <f t="shared" si="343"/>
        <v>7.8</v>
      </c>
      <c r="J343" s="48">
        <f t="shared" si="343"/>
        <v>10.1</v>
      </c>
      <c r="K343" s="48">
        <f t="shared" si="343"/>
        <v>5.9</v>
      </c>
      <c r="L343" s="48" t="e">
        <f t="shared" si="343"/>
        <v>#DIV/0!</v>
      </c>
      <c r="M343" s="48">
        <f t="shared" si="343"/>
        <v>5.4</v>
      </c>
      <c r="N343" s="48" t="e">
        <f t="shared" si="343"/>
        <v>#DIV/0!</v>
      </c>
      <c r="O343" s="48">
        <f t="shared" si="343"/>
        <v>8.5</v>
      </c>
      <c r="P343" s="48" t="e">
        <f t="shared" si="343"/>
        <v>#DIV/0!</v>
      </c>
      <c r="Q343" s="48">
        <f t="shared" si="343"/>
        <v>28.7</v>
      </c>
      <c r="R343" s="48" t="e">
        <f t="shared" si="343"/>
        <v>#DIV/0!</v>
      </c>
      <c r="S343" s="48">
        <f t="shared" si="343"/>
        <v>7.3</v>
      </c>
      <c r="T343" s="48" t="e">
        <f t="shared" si="343"/>
        <v>#DIV/0!</v>
      </c>
      <c r="U343" s="48">
        <f t="shared" si="343"/>
        <v>7.4</v>
      </c>
      <c r="V343" s="48" t="e">
        <f t="shared" si="343"/>
        <v>#DIV/0!</v>
      </c>
      <c r="W343" s="48">
        <f t="shared" si="343"/>
        <v>4.4000000000000004</v>
      </c>
      <c r="X343" s="48" t="e">
        <f t="shared" si="343"/>
        <v>#DIV/0!</v>
      </c>
      <c r="Y343" s="48">
        <f t="shared" si="343"/>
        <v>9.6</v>
      </c>
      <c r="Z343" s="48" t="e">
        <f t="shared" si="343"/>
        <v>#DIV/0!</v>
      </c>
      <c r="AA343" s="48">
        <f t="shared" si="343"/>
        <v>28.6</v>
      </c>
      <c r="AB343" s="48">
        <f t="shared" si="343"/>
        <v>28.6</v>
      </c>
      <c r="AC343" s="48">
        <f t="shared" si="343"/>
        <v>28.6</v>
      </c>
      <c r="AD343" s="100"/>
      <c r="AE343" s="108"/>
    </row>
    <row r="344" spans="1:31" ht="37.200000000000003" customHeight="1" x14ac:dyDescent="0.25">
      <c r="A344" s="101"/>
      <c r="B344" s="95" t="s">
        <v>101</v>
      </c>
      <c r="C344" s="19"/>
      <c r="D344" s="20"/>
      <c r="E344" s="20"/>
      <c r="F344" s="19"/>
      <c r="G344" s="48">
        <f>SUM(G345:G347)</f>
        <v>483626.69900000002</v>
      </c>
      <c r="H344" s="48">
        <f t="shared" ref="H344:AC344" si="344">SUM(H345:H347)</f>
        <v>136124.79999999999</v>
      </c>
      <c r="I344" s="48">
        <f t="shared" si="344"/>
        <v>136989.1</v>
      </c>
      <c r="J344" s="48">
        <f t="shared" si="344"/>
        <v>136124.79999999999</v>
      </c>
      <c r="K344" s="48">
        <f t="shared" si="344"/>
        <v>103919.43</v>
      </c>
      <c r="L344" s="48">
        <f t="shared" si="344"/>
        <v>0</v>
      </c>
      <c r="M344" s="48">
        <f t="shared" si="344"/>
        <v>94232.573000000004</v>
      </c>
      <c r="N344" s="48">
        <f t="shared" si="344"/>
        <v>0</v>
      </c>
      <c r="O344" s="48">
        <f t="shared" si="344"/>
        <v>148485.59599999999</v>
      </c>
      <c r="P344" s="48">
        <f t="shared" si="344"/>
        <v>0</v>
      </c>
      <c r="Q344" s="48">
        <f t="shared" si="344"/>
        <v>448117.60000000003</v>
      </c>
      <c r="R344" s="48">
        <f t="shared" si="344"/>
        <v>0</v>
      </c>
      <c r="S344" s="48">
        <f t="shared" si="344"/>
        <v>113241.2</v>
      </c>
      <c r="T344" s="48">
        <f t="shared" si="344"/>
        <v>0</v>
      </c>
      <c r="U344" s="48">
        <f t="shared" si="344"/>
        <v>115860.7</v>
      </c>
      <c r="V344" s="48">
        <f t="shared" si="344"/>
        <v>0</v>
      </c>
      <c r="W344" s="48">
        <f t="shared" si="344"/>
        <v>69364</v>
      </c>
      <c r="X344" s="48">
        <f t="shared" si="344"/>
        <v>0</v>
      </c>
      <c r="Y344" s="48">
        <f t="shared" si="344"/>
        <v>149651.70000000001</v>
      </c>
      <c r="Z344" s="48">
        <f t="shared" si="344"/>
        <v>0</v>
      </c>
      <c r="AA344" s="48">
        <f t="shared" si="344"/>
        <v>457117.6</v>
      </c>
      <c r="AB344" s="48">
        <f t="shared" si="344"/>
        <v>457117.6</v>
      </c>
      <c r="AC344" s="48">
        <f t="shared" si="344"/>
        <v>457117.6</v>
      </c>
      <c r="AD344" s="100"/>
      <c r="AE344" s="108"/>
    </row>
    <row r="345" spans="1:31" ht="13.2" customHeight="1" x14ac:dyDescent="0.25">
      <c r="A345" s="101"/>
      <c r="B345" s="90" t="s">
        <v>17</v>
      </c>
      <c r="C345" s="19">
        <v>136</v>
      </c>
      <c r="D345" s="20" t="s">
        <v>53</v>
      </c>
      <c r="E345" s="20" t="s">
        <v>457</v>
      </c>
      <c r="F345" s="19">
        <v>530</v>
      </c>
      <c r="G345" s="48">
        <f>I345+K345+M345+O345</f>
        <v>483626.69900000002</v>
      </c>
      <c r="H345" s="46">
        <f>J345+L345+N345+P345</f>
        <v>136124.79999999999</v>
      </c>
      <c r="I345" s="47">
        <v>136989.1</v>
      </c>
      <c r="J345" s="47">
        <v>136124.79999999999</v>
      </c>
      <c r="K345" s="47">
        <v>103919.43</v>
      </c>
      <c r="L345" s="47"/>
      <c r="M345" s="47">
        <v>94232.573000000004</v>
      </c>
      <c r="N345" s="47"/>
      <c r="O345" s="47">
        <v>148485.59599999999</v>
      </c>
      <c r="P345" s="46"/>
      <c r="Q345" s="48">
        <f>S345+U345+W345+Y345</f>
        <v>448117.60000000003</v>
      </c>
      <c r="R345" s="46">
        <f>T345+V345+X345+Z345</f>
        <v>0</v>
      </c>
      <c r="S345" s="48">
        <v>113241.2</v>
      </c>
      <c r="T345" s="48"/>
      <c r="U345" s="48">
        <v>115860.7</v>
      </c>
      <c r="V345" s="48"/>
      <c r="W345" s="48">
        <v>69364</v>
      </c>
      <c r="X345" s="48"/>
      <c r="Y345" s="48">
        <v>149651.70000000001</v>
      </c>
      <c r="Z345" s="48"/>
      <c r="AA345" s="48">
        <v>457117.6</v>
      </c>
      <c r="AB345" s="23">
        <v>457117.6</v>
      </c>
      <c r="AC345" s="23">
        <v>457117.6</v>
      </c>
      <c r="AD345" s="100"/>
      <c r="AE345" s="108"/>
    </row>
    <row r="346" spans="1:31" ht="13.2" customHeight="1" x14ac:dyDescent="0.25">
      <c r="A346" s="101"/>
      <c r="B346" s="95" t="s">
        <v>14</v>
      </c>
      <c r="C346" s="19"/>
      <c r="D346" s="20"/>
      <c r="E346" s="20"/>
      <c r="F346" s="19"/>
      <c r="G346" s="23">
        <f t="shared" ref="G346:H348" si="345">I346+K346+M346+O346</f>
        <v>0</v>
      </c>
      <c r="H346" s="28">
        <f t="shared" si="345"/>
        <v>0</v>
      </c>
      <c r="I346" s="29"/>
      <c r="J346" s="29"/>
      <c r="K346" s="29"/>
      <c r="L346" s="29"/>
      <c r="M346" s="29"/>
      <c r="N346" s="29"/>
      <c r="O346" s="29"/>
      <c r="P346" s="28"/>
      <c r="Q346" s="23">
        <f t="shared" ref="Q346:Q348" si="346">S346+U346+W346+Y346</f>
        <v>0</v>
      </c>
      <c r="R346" s="28">
        <f t="shared" ref="R346:R348" si="347">T346+V346+X346+Z346</f>
        <v>0</v>
      </c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100"/>
      <c r="AE346" s="108"/>
    </row>
    <row r="347" spans="1:31" ht="13.2" customHeight="1" x14ac:dyDescent="0.25">
      <c r="A347" s="101"/>
      <c r="B347" s="95" t="s">
        <v>15</v>
      </c>
      <c r="C347" s="19"/>
      <c r="D347" s="20"/>
      <c r="E347" s="20"/>
      <c r="F347" s="19"/>
      <c r="G347" s="23">
        <f t="shared" si="345"/>
        <v>0</v>
      </c>
      <c r="H347" s="28">
        <f t="shared" si="345"/>
        <v>0</v>
      </c>
      <c r="I347" s="29"/>
      <c r="J347" s="29"/>
      <c r="K347" s="29"/>
      <c r="L347" s="29"/>
      <c r="M347" s="29"/>
      <c r="N347" s="29"/>
      <c r="O347" s="29"/>
      <c r="P347" s="28"/>
      <c r="Q347" s="23">
        <f t="shared" si="346"/>
        <v>0</v>
      </c>
      <c r="R347" s="28">
        <f t="shared" si="347"/>
        <v>0</v>
      </c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100"/>
      <c r="AE347" s="108"/>
    </row>
    <row r="348" spans="1:31" ht="58.2" customHeight="1" x14ac:dyDescent="0.25">
      <c r="A348" s="101"/>
      <c r="B348" s="95" t="s">
        <v>12</v>
      </c>
      <c r="C348" s="19"/>
      <c r="D348" s="20"/>
      <c r="E348" s="20"/>
      <c r="F348" s="19"/>
      <c r="G348" s="23">
        <f t="shared" si="345"/>
        <v>0</v>
      </c>
      <c r="H348" s="28">
        <f t="shared" si="345"/>
        <v>0</v>
      </c>
      <c r="I348" s="29"/>
      <c r="J348" s="29"/>
      <c r="K348" s="29"/>
      <c r="L348" s="29"/>
      <c r="M348" s="29"/>
      <c r="N348" s="29"/>
      <c r="O348" s="29"/>
      <c r="P348" s="28"/>
      <c r="Q348" s="23">
        <f t="shared" si="346"/>
        <v>0</v>
      </c>
      <c r="R348" s="28">
        <f t="shared" si="347"/>
        <v>0</v>
      </c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100"/>
      <c r="AE348" s="109"/>
    </row>
    <row r="349" spans="1:31" ht="27.75" customHeight="1" x14ac:dyDescent="0.25">
      <c r="A349" s="101" t="s">
        <v>598</v>
      </c>
      <c r="B349" s="95" t="s">
        <v>108</v>
      </c>
      <c r="C349" s="19"/>
      <c r="D349" s="20"/>
      <c r="E349" s="20"/>
      <c r="F349" s="19"/>
      <c r="G349" s="23">
        <v>4963</v>
      </c>
      <c r="H349" s="28">
        <v>4963</v>
      </c>
      <c r="I349" s="29">
        <v>4963</v>
      </c>
      <c r="J349" s="29">
        <v>4963</v>
      </c>
      <c r="K349" s="29">
        <v>4963</v>
      </c>
      <c r="L349" s="29"/>
      <c r="M349" s="29">
        <v>4963</v>
      </c>
      <c r="N349" s="29"/>
      <c r="O349" s="29">
        <v>4963</v>
      </c>
      <c r="P349" s="28"/>
      <c r="Q349" s="23">
        <v>4963</v>
      </c>
      <c r="R349" s="23"/>
      <c r="S349" s="23">
        <v>4963</v>
      </c>
      <c r="T349" s="23"/>
      <c r="U349" s="23">
        <v>4963</v>
      </c>
      <c r="V349" s="23"/>
      <c r="W349" s="23">
        <v>4963</v>
      </c>
      <c r="X349" s="23"/>
      <c r="Y349" s="23">
        <v>4963</v>
      </c>
      <c r="Z349" s="23"/>
      <c r="AA349" s="23">
        <v>4963</v>
      </c>
      <c r="AB349" s="23">
        <v>4963</v>
      </c>
      <c r="AC349" s="23"/>
      <c r="AD349" s="100" t="s">
        <v>76</v>
      </c>
      <c r="AE349" s="100" t="s">
        <v>334</v>
      </c>
    </row>
    <row r="350" spans="1:31" ht="26.4" customHeight="1" x14ac:dyDescent="0.25">
      <c r="A350" s="101"/>
      <c r="B350" s="95" t="s">
        <v>124</v>
      </c>
      <c r="C350" s="19"/>
      <c r="D350" s="20"/>
      <c r="E350" s="20"/>
      <c r="F350" s="19"/>
      <c r="G350" s="23">
        <f>ROUND(G351/G349,1)</f>
        <v>100.3</v>
      </c>
      <c r="H350" s="23">
        <f t="shared" ref="H350:AB350" si="348">ROUND(H351/H349,1)</f>
        <v>24.2</v>
      </c>
      <c r="I350" s="23">
        <f t="shared" si="348"/>
        <v>24.2</v>
      </c>
      <c r="J350" s="23">
        <f t="shared" si="348"/>
        <v>24.2</v>
      </c>
      <c r="K350" s="23">
        <f t="shared" si="348"/>
        <v>28.5</v>
      </c>
      <c r="L350" s="23" t="e">
        <f t="shared" si="348"/>
        <v>#DIV/0!</v>
      </c>
      <c r="M350" s="23">
        <f t="shared" si="348"/>
        <v>22.2</v>
      </c>
      <c r="N350" s="23" t="e">
        <f t="shared" si="348"/>
        <v>#DIV/0!</v>
      </c>
      <c r="O350" s="23">
        <f t="shared" si="348"/>
        <v>25.5</v>
      </c>
      <c r="P350" s="23" t="e">
        <f t="shared" si="348"/>
        <v>#DIV/0!</v>
      </c>
      <c r="Q350" s="23">
        <f t="shared" si="348"/>
        <v>103.5</v>
      </c>
      <c r="R350" s="23" t="e">
        <f t="shared" si="348"/>
        <v>#DIV/0!</v>
      </c>
      <c r="S350" s="23">
        <f t="shared" si="348"/>
        <v>24.5</v>
      </c>
      <c r="T350" s="23" t="e">
        <f t="shared" si="348"/>
        <v>#DIV/0!</v>
      </c>
      <c r="U350" s="23">
        <f t="shared" si="348"/>
        <v>28.2</v>
      </c>
      <c r="V350" s="23" t="e">
        <f t="shared" si="348"/>
        <v>#DIV/0!</v>
      </c>
      <c r="W350" s="23">
        <f t="shared" si="348"/>
        <v>22.8</v>
      </c>
      <c r="X350" s="23" t="e">
        <f t="shared" si="348"/>
        <v>#DIV/0!</v>
      </c>
      <c r="Y350" s="23">
        <f t="shared" si="348"/>
        <v>28</v>
      </c>
      <c r="Z350" s="23" t="e">
        <f t="shared" si="348"/>
        <v>#DIV/0!</v>
      </c>
      <c r="AA350" s="23">
        <f t="shared" si="348"/>
        <v>106</v>
      </c>
      <c r="AB350" s="23">
        <f t="shared" si="348"/>
        <v>106</v>
      </c>
      <c r="AC350" s="23"/>
      <c r="AD350" s="100"/>
      <c r="AE350" s="100"/>
    </row>
    <row r="351" spans="1:31" ht="41.4" customHeight="1" x14ac:dyDescent="0.25">
      <c r="A351" s="101"/>
      <c r="B351" s="95" t="s">
        <v>101</v>
      </c>
      <c r="C351" s="19"/>
      <c r="D351" s="20"/>
      <c r="E351" s="20"/>
      <c r="F351" s="19"/>
      <c r="G351" s="23">
        <f>SUM(G352:G360)</f>
        <v>497799.1</v>
      </c>
      <c r="H351" s="23">
        <f t="shared" ref="H351:AC351" si="349">SUM(H352:H360)</f>
        <v>119940.1</v>
      </c>
      <c r="I351" s="23">
        <f t="shared" si="349"/>
        <v>119940.1</v>
      </c>
      <c r="J351" s="23">
        <f t="shared" si="349"/>
        <v>119940.1</v>
      </c>
      <c r="K351" s="23">
        <f t="shared" si="349"/>
        <v>141217.90000000002</v>
      </c>
      <c r="L351" s="23">
        <f t="shared" si="349"/>
        <v>0</v>
      </c>
      <c r="M351" s="23">
        <f t="shared" si="349"/>
        <v>110331.90000000001</v>
      </c>
      <c r="N351" s="23">
        <f t="shared" si="349"/>
        <v>0</v>
      </c>
      <c r="O351" s="23">
        <f t="shared" si="349"/>
        <v>126309.2</v>
      </c>
      <c r="P351" s="23">
        <f t="shared" si="349"/>
        <v>0</v>
      </c>
      <c r="Q351" s="23">
        <f t="shared" si="349"/>
        <v>513627.70000000007</v>
      </c>
      <c r="R351" s="23">
        <f t="shared" si="349"/>
        <v>0</v>
      </c>
      <c r="S351" s="23">
        <f t="shared" si="349"/>
        <v>121474.125</v>
      </c>
      <c r="T351" s="23">
        <f t="shared" si="349"/>
        <v>0</v>
      </c>
      <c r="U351" s="23">
        <f t="shared" si="349"/>
        <v>140078.22500000001</v>
      </c>
      <c r="V351" s="23">
        <f t="shared" si="349"/>
        <v>0</v>
      </c>
      <c r="W351" s="23">
        <f t="shared" si="349"/>
        <v>113016.92499999999</v>
      </c>
      <c r="X351" s="23">
        <f t="shared" si="349"/>
        <v>0</v>
      </c>
      <c r="Y351" s="23">
        <f t="shared" si="349"/>
        <v>139058.42499999999</v>
      </c>
      <c r="Z351" s="23">
        <f t="shared" si="349"/>
        <v>0</v>
      </c>
      <c r="AA351" s="23">
        <f t="shared" si="349"/>
        <v>526301.1</v>
      </c>
      <c r="AB351" s="23">
        <f t="shared" si="349"/>
        <v>526301.1</v>
      </c>
      <c r="AC351" s="23">
        <f t="shared" si="349"/>
        <v>526301.1</v>
      </c>
      <c r="AD351" s="100"/>
      <c r="AE351" s="100"/>
    </row>
    <row r="352" spans="1:31" ht="13.2" customHeight="1" x14ac:dyDescent="0.25">
      <c r="A352" s="101"/>
      <c r="B352" s="100" t="s">
        <v>17</v>
      </c>
      <c r="C352" s="19">
        <v>136</v>
      </c>
      <c r="D352" s="20" t="s">
        <v>41</v>
      </c>
      <c r="E352" s="20" t="s">
        <v>203</v>
      </c>
      <c r="F352" s="19">
        <v>611</v>
      </c>
      <c r="G352" s="23">
        <f>I352+K352+M352+O352</f>
        <v>79993.2</v>
      </c>
      <c r="H352" s="28">
        <f>J352+L352+N352+P352</f>
        <v>16592.400000000001</v>
      </c>
      <c r="I352" s="49">
        <v>16592.400000000001</v>
      </c>
      <c r="J352" s="49">
        <v>16592.400000000001</v>
      </c>
      <c r="K352" s="49">
        <v>23287.599999999999</v>
      </c>
      <c r="L352" s="49"/>
      <c r="M352" s="49">
        <v>19736.5</v>
      </c>
      <c r="N352" s="49"/>
      <c r="O352" s="49">
        <f>22823.8-2447.1</f>
        <v>20376.7</v>
      </c>
      <c r="P352" s="49"/>
      <c r="Q352" s="23">
        <f>S352+U352+W352+Y352</f>
        <v>84753.5</v>
      </c>
      <c r="R352" s="28">
        <f>T352+V352+X352+Z352</f>
        <v>0</v>
      </c>
      <c r="S352" s="42">
        <v>17000</v>
      </c>
      <c r="T352" s="42"/>
      <c r="U352" s="42">
        <v>23000</v>
      </c>
      <c r="V352" s="42"/>
      <c r="W352" s="42">
        <v>20000</v>
      </c>
      <c r="X352" s="42"/>
      <c r="Y352" s="42">
        <v>24753.5</v>
      </c>
      <c r="Z352" s="42"/>
      <c r="AA352" s="42">
        <v>87006.1</v>
      </c>
      <c r="AB352" s="23">
        <v>87006.1</v>
      </c>
      <c r="AC352" s="23">
        <v>87006.1</v>
      </c>
      <c r="AD352" s="100"/>
      <c r="AE352" s="100"/>
    </row>
    <row r="353" spans="1:31" ht="13.2" customHeight="1" x14ac:dyDescent="0.25">
      <c r="A353" s="101"/>
      <c r="B353" s="100"/>
      <c r="C353" s="19">
        <v>136</v>
      </c>
      <c r="D353" s="20" t="s">
        <v>41</v>
      </c>
      <c r="E353" s="20" t="s">
        <v>204</v>
      </c>
      <c r="F353" s="19">
        <v>611</v>
      </c>
      <c r="G353" s="23">
        <f>I353+K353+M353+O353</f>
        <v>123542.39999999999</v>
      </c>
      <c r="H353" s="28">
        <f t="shared" ref="H353:H360" si="350">J353+L353+N353+P353</f>
        <v>28725.5</v>
      </c>
      <c r="I353" s="49">
        <v>28725.5</v>
      </c>
      <c r="J353" s="49">
        <v>28725.5</v>
      </c>
      <c r="K353" s="49">
        <v>36068.6</v>
      </c>
      <c r="L353" s="49"/>
      <c r="M353" s="49">
        <v>29837.1</v>
      </c>
      <c r="N353" s="49"/>
      <c r="O353" s="49">
        <f>32382.4-3543.2+72</f>
        <v>28911.200000000001</v>
      </c>
      <c r="P353" s="50"/>
      <c r="Q353" s="23">
        <f>S353+U353+W353+Y353</f>
        <v>130651.2</v>
      </c>
      <c r="R353" s="28">
        <f t="shared" ref="R353:R360" si="351">T353+V353+X353+Z353</f>
        <v>0</v>
      </c>
      <c r="S353" s="42">
        <v>29562.400000000001</v>
      </c>
      <c r="T353" s="42"/>
      <c r="U353" s="42">
        <v>36755.4</v>
      </c>
      <c r="V353" s="42"/>
      <c r="W353" s="42">
        <f>29186.7+175</f>
        <v>29361.7</v>
      </c>
      <c r="X353" s="42"/>
      <c r="Y353" s="42">
        <f>34796.7+175</f>
        <v>34971.699999999997</v>
      </c>
      <c r="Z353" s="42"/>
      <c r="AA353" s="42">
        <v>133906.79999999999</v>
      </c>
      <c r="AB353" s="23">
        <v>133906.79999999999</v>
      </c>
      <c r="AC353" s="23">
        <v>133906.79999999999</v>
      </c>
      <c r="AD353" s="100"/>
      <c r="AE353" s="100"/>
    </row>
    <row r="354" spans="1:31" ht="13.2" customHeight="1" x14ac:dyDescent="0.25">
      <c r="A354" s="101"/>
      <c r="B354" s="100"/>
      <c r="C354" s="19">
        <v>136</v>
      </c>
      <c r="D354" s="20" t="s">
        <v>41</v>
      </c>
      <c r="E354" s="20" t="s">
        <v>204</v>
      </c>
      <c r="F354" s="19">
        <v>621</v>
      </c>
      <c r="G354" s="23">
        <f t="shared" ref="G354:G360" si="352">I354+K354+M354+O354</f>
        <v>75256</v>
      </c>
      <c r="H354" s="28">
        <f t="shared" si="350"/>
        <v>20381.400000000001</v>
      </c>
      <c r="I354" s="49">
        <v>20381.400000000001</v>
      </c>
      <c r="J354" s="49">
        <v>20381.400000000001</v>
      </c>
      <c r="K354" s="49">
        <v>17663.900000000001</v>
      </c>
      <c r="L354" s="49"/>
      <c r="M354" s="49">
        <v>14040.5</v>
      </c>
      <c r="N354" s="49"/>
      <c r="O354" s="49">
        <f>25597.9-2427.7</f>
        <v>23170.2</v>
      </c>
      <c r="P354" s="49"/>
      <c r="Q354" s="23">
        <f t="shared" ref="Q354:Q360" si="353">S354+U354+W354+Y354</f>
        <v>72529.600000000006</v>
      </c>
      <c r="R354" s="28">
        <f t="shared" si="351"/>
        <v>0</v>
      </c>
      <c r="S354" s="42">
        <v>20000</v>
      </c>
      <c r="T354" s="42"/>
      <c r="U354" s="42">
        <v>19000</v>
      </c>
      <c r="V354" s="42"/>
      <c r="W354" s="42">
        <f>15000+380</f>
        <v>15380</v>
      </c>
      <c r="X354" s="42"/>
      <c r="Y354" s="42">
        <f>17769.6+380</f>
        <v>18149.599999999999</v>
      </c>
      <c r="Z354" s="42"/>
      <c r="AA354" s="42">
        <v>73358.899999999994</v>
      </c>
      <c r="AB354" s="23">
        <v>73358.899999999994</v>
      </c>
      <c r="AC354" s="23">
        <v>73358.899999999994</v>
      </c>
      <c r="AD354" s="100"/>
      <c r="AE354" s="100"/>
    </row>
    <row r="355" spans="1:31" ht="13.2" customHeight="1" x14ac:dyDescent="0.25">
      <c r="A355" s="101"/>
      <c r="B355" s="100"/>
      <c r="C355" s="94">
        <v>136</v>
      </c>
      <c r="D355" s="20" t="s">
        <v>42</v>
      </c>
      <c r="E355" s="18" t="s">
        <v>205</v>
      </c>
      <c r="F355" s="94">
        <v>611</v>
      </c>
      <c r="G355" s="23">
        <f t="shared" si="352"/>
        <v>99767.799999999988</v>
      </c>
      <c r="H355" s="28">
        <f t="shared" si="350"/>
        <v>24828.400000000001</v>
      </c>
      <c r="I355" s="49">
        <v>24828.400000000001</v>
      </c>
      <c r="J355" s="49">
        <v>24828.400000000001</v>
      </c>
      <c r="K355" s="49">
        <v>33108.5</v>
      </c>
      <c r="L355" s="49"/>
      <c r="M355" s="49">
        <v>16887.5</v>
      </c>
      <c r="N355" s="49"/>
      <c r="O355" s="49">
        <f>28278.4-3335</f>
        <v>24943.4</v>
      </c>
      <c r="P355" s="50"/>
      <c r="Q355" s="23">
        <f t="shared" si="353"/>
        <v>111701.70000000001</v>
      </c>
      <c r="R355" s="28">
        <f t="shared" si="351"/>
        <v>0</v>
      </c>
      <c r="S355" s="42">
        <v>26612</v>
      </c>
      <c r="T355" s="42"/>
      <c r="U355" s="42">
        <v>32909.599999999999</v>
      </c>
      <c r="V355" s="42"/>
      <c r="W355" s="42">
        <f>20493.7+83</f>
        <v>20576.7</v>
      </c>
      <c r="X355" s="42"/>
      <c r="Y355" s="42">
        <f>31521.4+82</f>
        <v>31603.4</v>
      </c>
      <c r="Z355" s="42"/>
      <c r="AA355" s="42">
        <v>112343.4</v>
      </c>
      <c r="AB355" s="23">
        <v>112343.4</v>
      </c>
      <c r="AC355" s="23">
        <v>112343.4</v>
      </c>
      <c r="AD355" s="100"/>
      <c r="AE355" s="100"/>
    </row>
    <row r="356" spans="1:31" ht="13.2" customHeight="1" x14ac:dyDescent="0.25">
      <c r="A356" s="101"/>
      <c r="B356" s="100"/>
      <c r="C356" s="94">
        <v>136</v>
      </c>
      <c r="D356" s="18" t="s">
        <v>449</v>
      </c>
      <c r="E356" s="18" t="s">
        <v>196</v>
      </c>
      <c r="F356" s="94">
        <v>611</v>
      </c>
      <c r="G356" s="23">
        <f t="shared" si="352"/>
        <v>57889.8</v>
      </c>
      <c r="H356" s="28">
        <f t="shared" si="350"/>
        <v>13612.2</v>
      </c>
      <c r="I356" s="49">
        <v>13612.2</v>
      </c>
      <c r="J356" s="49">
        <v>13612.2</v>
      </c>
      <c r="K356" s="49">
        <v>15819.6</v>
      </c>
      <c r="L356" s="49"/>
      <c r="M356" s="49">
        <v>14160.3</v>
      </c>
      <c r="N356" s="49"/>
      <c r="O356" s="49">
        <f>16029-1731.3</f>
        <v>14297.7</v>
      </c>
      <c r="P356" s="50"/>
      <c r="Q356" s="23">
        <f t="shared" si="353"/>
        <v>27981.7</v>
      </c>
      <c r="R356" s="28">
        <f t="shared" si="351"/>
        <v>0</v>
      </c>
      <c r="S356" s="42">
        <v>7705.6</v>
      </c>
      <c r="T356" s="42"/>
      <c r="U356" s="42">
        <v>7337.6</v>
      </c>
      <c r="V356" s="42"/>
      <c r="W356" s="42">
        <v>6596.2</v>
      </c>
      <c r="X356" s="42"/>
      <c r="Y356" s="42">
        <f>8905.4-2563.1</f>
        <v>6342.2999999999993</v>
      </c>
      <c r="Z356" s="42"/>
      <c r="AA356" s="42">
        <v>61478.5</v>
      </c>
      <c r="AB356" s="42">
        <v>61478.5</v>
      </c>
      <c r="AC356" s="42">
        <v>61478.5</v>
      </c>
      <c r="AD356" s="100"/>
      <c r="AE356" s="100"/>
    </row>
    <row r="357" spans="1:31" ht="13.2" customHeight="1" x14ac:dyDescent="0.25">
      <c r="A357" s="101"/>
      <c r="B357" s="100"/>
      <c r="C357" s="94">
        <v>136</v>
      </c>
      <c r="D357" s="18" t="s">
        <v>449</v>
      </c>
      <c r="E357" s="18" t="s">
        <v>196</v>
      </c>
      <c r="F357" s="94">
        <v>621</v>
      </c>
      <c r="G357" s="23">
        <f t="shared" si="352"/>
        <v>61349.9</v>
      </c>
      <c r="H357" s="28">
        <f t="shared" si="350"/>
        <v>15800.2</v>
      </c>
      <c r="I357" s="49">
        <v>15800.2</v>
      </c>
      <c r="J357" s="49">
        <v>15800.2</v>
      </c>
      <c r="K357" s="49">
        <v>15269.7</v>
      </c>
      <c r="L357" s="49"/>
      <c r="M357" s="49">
        <v>15670</v>
      </c>
      <c r="N357" s="49"/>
      <c r="O357" s="49">
        <f>17037.3-2427.3</f>
        <v>14610</v>
      </c>
      <c r="P357" s="50"/>
      <c r="Q357" s="23">
        <f t="shared" si="353"/>
        <v>86010</v>
      </c>
      <c r="R357" s="28">
        <f t="shared" si="351"/>
        <v>0</v>
      </c>
      <c r="S357" s="42">
        <v>20594.125</v>
      </c>
      <c r="T357" s="42"/>
      <c r="U357" s="42">
        <v>21075.625</v>
      </c>
      <c r="V357" s="42"/>
      <c r="W357" s="42">
        <v>21102.325000000001</v>
      </c>
      <c r="X357" s="42"/>
      <c r="Y357" s="42">
        <f>24189.625-951.7</f>
        <v>23237.924999999999</v>
      </c>
      <c r="Z357" s="42"/>
      <c r="AA357" s="42">
        <v>58207.4</v>
      </c>
      <c r="AB357" s="42">
        <v>58207.4</v>
      </c>
      <c r="AC357" s="42">
        <v>58207.4</v>
      </c>
      <c r="AD357" s="100"/>
      <c r="AE357" s="100"/>
    </row>
    <row r="358" spans="1:31" ht="13.2" customHeight="1" x14ac:dyDescent="0.25">
      <c r="A358" s="101"/>
      <c r="B358" s="95" t="s">
        <v>14</v>
      </c>
      <c r="C358" s="19"/>
      <c r="D358" s="20"/>
      <c r="E358" s="20"/>
      <c r="F358" s="19"/>
      <c r="G358" s="23">
        <f t="shared" si="352"/>
        <v>0</v>
      </c>
      <c r="H358" s="28">
        <f t="shared" si="350"/>
        <v>0</v>
      </c>
      <c r="I358" s="29"/>
      <c r="J358" s="29"/>
      <c r="K358" s="29"/>
      <c r="L358" s="29"/>
      <c r="M358" s="29"/>
      <c r="N358" s="29"/>
      <c r="O358" s="29"/>
      <c r="P358" s="28"/>
      <c r="Q358" s="23">
        <f t="shared" si="353"/>
        <v>0</v>
      </c>
      <c r="R358" s="28">
        <f t="shared" si="351"/>
        <v>0</v>
      </c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100"/>
      <c r="AE358" s="100"/>
    </row>
    <row r="359" spans="1:31" ht="13.2" customHeight="1" x14ac:dyDescent="0.25">
      <c r="A359" s="101"/>
      <c r="B359" s="95" t="s">
        <v>15</v>
      </c>
      <c r="C359" s="19"/>
      <c r="D359" s="20"/>
      <c r="E359" s="20"/>
      <c r="F359" s="19"/>
      <c r="G359" s="23">
        <f t="shared" si="352"/>
        <v>0</v>
      </c>
      <c r="H359" s="28">
        <f t="shared" si="350"/>
        <v>0</v>
      </c>
      <c r="I359" s="29"/>
      <c r="J359" s="29"/>
      <c r="K359" s="29"/>
      <c r="L359" s="29"/>
      <c r="M359" s="29"/>
      <c r="N359" s="29"/>
      <c r="O359" s="29"/>
      <c r="P359" s="28"/>
      <c r="Q359" s="23">
        <f t="shared" si="353"/>
        <v>0</v>
      </c>
      <c r="R359" s="28">
        <f t="shared" si="351"/>
        <v>0</v>
      </c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100"/>
      <c r="AE359" s="100"/>
    </row>
    <row r="360" spans="1:31" ht="100.95" customHeight="1" x14ac:dyDescent="0.25">
      <c r="A360" s="101"/>
      <c r="B360" s="95" t="s">
        <v>12</v>
      </c>
      <c r="C360" s="19"/>
      <c r="D360" s="20"/>
      <c r="E360" s="20"/>
      <c r="F360" s="19"/>
      <c r="G360" s="23">
        <f t="shared" si="352"/>
        <v>0</v>
      </c>
      <c r="H360" s="28">
        <f t="shared" si="350"/>
        <v>0</v>
      </c>
      <c r="I360" s="29"/>
      <c r="J360" s="29"/>
      <c r="K360" s="29"/>
      <c r="L360" s="29"/>
      <c r="M360" s="29"/>
      <c r="N360" s="29"/>
      <c r="O360" s="29"/>
      <c r="P360" s="28"/>
      <c r="Q360" s="23">
        <f t="shared" si="353"/>
        <v>0</v>
      </c>
      <c r="R360" s="28">
        <f t="shared" si="351"/>
        <v>0</v>
      </c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100"/>
      <c r="AE360" s="100"/>
    </row>
    <row r="361" spans="1:31" ht="16.95" customHeight="1" x14ac:dyDescent="0.25">
      <c r="A361" s="99" t="s">
        <v>241</v>
      </c>
      <c r="B361" s="95" t="s">
        <v>144</v>
      </c>
      <c r="C361" s="19"/>
      <c r="D361" s="20"/>
      <c r="E361" s="20"/>
      <c r="F361" s="19"/>
      <c r="G361" s="23">
        <v>2</v>
      </c>
      <c r="H361" s="28">
        <v>2</v>
      </c>
      <c r="I361" s="29">
        <v>2</v>
      </c>
      <c r="J361" s="29">
        <v>2</v>
      </c>
      <c r="K361" s="29">
        <v>2</v>
      </c>
      <c r="L361" s="29"/>
      <c r="M361" s="29">
        <v>2</v>
      </c>
      <c r="N361" s="29"/>
      <c r="O361" s="29">
        <v>2</v>
      </c>
      <c r="P361" s="28"/>
      <c r="Q361" s="23">
        <v>2</v>
      </c>
      <c r="R361" s="23"/>
      <c r="S361" s="23">
        <v>2</v>
      </c>
      <c r="T361" s="23"/>
      <c r="U361" s="23">
        <v>2</v>
      </c>
      <c r="V361" s="23"/>
      <c r="W361" s="23">
        <v>2</v>
      </c>
      <c r="X361" s="23"/>
      <c r="Y361" s="23">
        <v>2</v>
      </c>
      <c r="Z361" s="23"/>
      <c r="AA361" s="23">
        <v>2</v>
      </c>
      <c r="AB361" s="23">
        <v>2</v>
      </c>
      <c r="AC361" s="23">
        <v>2</v>
      </c>
      <c r="AD361" s="100" t="s">
        <v>600</v>
      </c>
      <c r="AE361" s="100" t="s">
        <v>599</v>
      </c>
    </row>
    <row r="362" spans="1:31" ht="26.25" customHeight="1" x14ac:dyDescent="0.25">
      <c r="A362" s="99"/>
      <c r="B362" s="95" t="s">
        <v>124</v>
      </c>
      <c r="C362" s="19"/>
      <c r="D362" s="20"/>
      <c r="E362" s="20"/>
      <c r="F362" s="19"/>
      <c r="G362" s="23">
        <f>ROUND(G363/G361,1)</f>
        <v>30753.599999999999</v>
      </c>
      <c r="H362" s="23">
        <f t="shared" ref="H362:AC362" si="354">ROUND(H363/H361,1)</f>
        <v>5762.5</v>
      </c>
      <c r="I362" s="23">
        <f t="shared" si="354"/>
        <v>6502.6</v>
      </c>
      <c r="J362" s="23">
        <f t="shared" si="354"/>
        <v>5762.5</v>
      </c>
      <c r="K362" s="23">
        <f t="shared" si="354"/>
        <v>6418.2</v>
      </c>
      <c r="L362" s="23" t="e">
        <f t="shared" si="354"/>
        <v>#DIV/0!</v>
      </c>
      <c r="M362" s="23">
        <f t="shared" si="354"/>
        <v>11079.3</v>
      </c>
      <c r="N362" s="23" t="e">
        <f t="shared" si="354"/>
        <v>#DIV/0!</v>
      </c>
      <c r="O362" s="23">
        <f t="shared" si="354"/>
        <v>6753.6</v>
      </c>
      <c r="P362" s="23" t="e">
        <f t="shared" si="354"/>
        <v>#DIV/0!</v>
      </c>
      <c r="Q362" s="23">
        <f t="shared" si="354"/>
        <v>84648.7</v>
      </c>
      <c r="R362" s="23" t="e">
        <f t="shared" si="354"/>
        <v>#DIV/0!</v>
      </c>
      <c r="S362" s="23">
        <f t="shared" si="354"/>
        <v>7024.2</v>
      </c>
      <c r="T362" s="23" t="e">
        <f t="shared" si="354"/>
        <v>#DIV/0!</v>
      </c>
      <c r="U362" s="23">
        <f t="shared" si="354"/>
        <v>7244.6</v>
      </c>
      <c r="V362" s="23" t="e">
        <f t="shared" si="354"/>
        <v>#DIV/0!</v>
      </c>
      <c r="W362" s="23">
        <f t="shared" si="354"/>
        <v>64113.1</v>
      </c>
      <c r="X362" s="23" t="e">
        <f t="shared" si="354"/>
        <v>#DIV/0!</v>
      </c>
      <c r="Y362" s="23">
        <f t="shared" si="354"/>
        <v>6266.7</v>
      </c>
      <c r="Z362" s="23" t="e">
        <f t="shared" si="354"/>
        <v>#DIV/0!</v>
      </c>
      <c r="AA362" s="23">
        <f t="shared" si="354"/>
        <v>32838.1</v>
      </c>
      <c r="AB362" s="23">
        <f t="shared" si="354"/>
        <v>32838.1</v>
      </c>
      <c r="AC362" s="23">
        <f t="shared" si="354"/>
        <v>32838.1</v>
      </c>
      <c r="AD362" s="100"/>
      <c r="AE362" s="100"/>
    </row>
    <row r="363" spans="1:31" ht="42.6" customHeight="1" x14ac:dyDescent="0.25">
      <c r="A363" s="99"/>
      <c r="B363" s="95" t="s">
        <v>101</v>
      </c>
      <c r="C363" s="19"/>
      <c r="D363" s="20"/>
      <c r="E363" s="20"/>
      <c r="F363" s="19"/>
      <c r="G363" s="23">
        <f>SUM(G364:G367)</f>
        <v>61507.1</v>
      </c>
      <c r="H363" s="23">
        <f t="shared" ref="H363:AC363" si="355">SUM(H364:H367)</f>
        <v>11525</v>
      </c>
      <c r="I363" s="23">
        <f t="shared" si="355"/>
        <v>13005.2</v>
      </c>
      <c r="J363" s="23">
        <f t="shared" si="355"/>
        <v>11525</v>
      </c>
      <c r="K363" s="23">
        <f t="shared" si="355"/>
        <v>12836.3</v>
      </c>
      <c r="L363" s="23">
        <f t="shared" si="355"/>
        <v>0</v>
      </c>
      <c r="M363" s="23">
        <f t="shared" si="355"/>
        <v>22158.5</v>
      </c>
      <c r="N363" s="23">
        <f t="shared" si="355"/>
        <v>0</v>
      </c>
      <c r="O363" s="23">
        <f t="shared" si="355"/>
        <v>13507.1</v>
      </c>
      <c r="P363" s="23">
        <f t="shared" si="355"/>
        <v>0</v>
      </c>
      <c r="Q363" s="23">
        <f t="shared" si="355"/>
        <v>169297.4</v>
      </c>
      <c r="R363" s="23">
        <f t="shared" si="355"/>
        <v>11525</v>
      </c>
      <c r="S363" s="23">
        <f t="shared" si="355"/>
        <v>14048.349</v>
      </c>
      <c r="T363" s="23">
        <f t="shared" si="355"/>
        <v>11525</v>
      </c>
      <c r="U363" s="23">
        <f t="shared" si="355"/>
        <v>14489.297</v>
      </c>
      <c r="V363" s="23">
        <f t="shared" si="355"/>
        <v>0</v>
      </c>
      <c r="W363" s="23">
        <f t="shared" si="355"/>
        <v>128226.29</v>
      </c>
      <c r="X363" s="23">
        <f t="shared" si="355"/>
        <v>0</v>
      </c>
      <c r="Y363" s="23">
        <f t="shared" si="355"/>
        <v>12533.464</v>
      </c>
      <c r="Z363" s="23">
        <f t="shared" si="355"/>
        <v>0</v>
      </c>
      <c r="AA363" s="23">
        <f t="shared" si="355"/>
        <v>65676.2</v>
      </c>
      <c r="AB363" s="23">
        <f t="shared" si="355"/>
        <v>65676.2</v>
      </c>
      <c r="AC363" s="23">
        <f t="shared" si="355"/>
        <v>65676.2</v>
      </c>
      <c r="AD363" s="100"/>
      <c r="AE363" s="100"/>
    </row>
    <row r="364" spans="1:31" ht="13.2" customHeight="1" x14ac:dyDescent="0.25">
      <c r="A364" s="99"/>
      <c r="B364" s="95" t="s">
        <v>17</v>
      </c>
      <c r="C364" s="19">
        <v>136</v>
      </c>
      <c r="D364" s="20" t="s">
        <v>42</v>
      </c>
      <c r="E364" s="20" t="s">
        <v>205</v>
      </c>
      <c r="F364" s="19" t="s">
        <v>60</v>
      </c>
      <c r="G364" s="23">
        <f>I364+K364+M364+O364</f>
        <v>61507.1</v>
      </c>
      <c r="H364" s="28">
        <f>J364+L364+N364+P364</f>
        <v>11525</v>
      </c>
      <c r="I364" s="49">
        <v>13005.2</v>
      </c>
      <c r="J364" s="49">
        <v>11525</v>
      </c>
      <c r="K364" s="49">
        <v>12836.3</v>
      </c>
      <c r="L364" s="49"/>
      <c r="M364" s="49">
        <v>22158.5</v>
      </c>
      <c r="N364" s="49"/>
      <c r="O364" s="49">
        <v>13507.1</v>
      </c>
      <c r="P364" s="50"/>
      <c r="Q364" s="23">
        <f>S364+U364+W364+Y364</f>
        <v>169297.4</v>
      </c>
      <c r="R364" s="28">
        <f>T364+V364+X364+Z364</f>
        <v>11525</v>
      </c>
      <c r="S364" s="49">
        <f>14023.349+25</f>
        <v>14048.349</v>
      </c>
      <c r="T364" s="49">
        <v>11525</v>
      </c>
      <c r="U364" s="49">
        <v>14489.297</v>
      </c>
      <c r="V364" s="49"/>
      <c r="W364" s="49">
        <v>128226.29</v>
      </c>
      <c r="X364" s="49"/>
      <c r="Y364" s="49">
        <v>12533.464</v>
      </c>
      <c r="Z364" s="42"/>
      <c r="AA364" s="42">
        <v>65676.2</v>
      </c>
      <c r="AB364" s="23">
        <v>65676.2</v>
      </c>
      <c r="AC364" s="23">
        <v>65676.2</v>
      </c>
      <c r="AD364" s="100"/>
      <c r="AE364" s="100"/>
    </row>
    <row r="365" spans="1:31" ht="13.2" customHeight="1" x14ac:dyDescent="0.25">
      <c r="A365" s="99"/>
      <c r="B365" s="95" t="s">
        <v>14</v>
      </c>
      <c r="C365" s="19"/>
      <c r="D365" s="20"/>
      <c r="E365" s="20"/>
      <c r="F365" s="19"/>
      <c r="G365" s="23">
        <f>I365+K365+M365+O365</f>
        <v>0</v>
      </c>
      <c r="H365" s="28">
        <f t="shared" ref="H365:H367" si="356">J365+L365+N365+P365</f>
        <v>0</v>
      </c>
      <c r="I365" s="29"/>
      <c r="J365" s="29"/>
      <c r="K365" s="29"/>
      <c r="L365" s="29"/>
      <c r="M365" s="29"/>
      <c r="N365" s="29"/>
      <c r="O365" s="29"/>
      <c r="P365" s="28"/>
      <c r="Q365" s="23">
        <f>S365+U365+W365+Y365</f>
        <v>0</v>
      </c>
      <c r="R365" s="28">
        <f t="shared" ref="R365:R367" si="357">T365+V365+X365+Z365</f>
        <v>0</v>
      </c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100"/>
      <c r="AE365" s="100"/>
    </row>
    <row r="366" spans="1:31" ht="13.2" customHeight="1" x14ac:dyDescent="0.25">
      <c r="A366" s="99"/>
      <c r="B366" s="95" t="s">
        <v>15</v>
      </c>
      <c r="C366" s="19"/>
      <c r="D366" s="20"/>
      <c r="E366" s="20"/>
      <c r="F366" s="19"/>
      <c r="G366" s="23">
        <f t="shared" ref="G366:G367" si="358">I366+K366+M366+O366</f>
        <v>0</v>
      </c>
      <c r="H366" s="28">
        <f t="shared" si="356"/>
        <v>0</v>
      </c>
      <c r="I366" s="29"/>
      <c r="J366" s="29"/>
      <c r="K366" s="29"/>
      <c r="L366" s="29"/>
      <c r="M366" s="29"/>
      <c r="N366" s="29"/>
      <c r="O366" s="29"/>
      <c r="P366" s="28"/>
      <c r="Q366" s="23">
        <f t="shared" ref="Q366:Q367" si="359">S366+U366+W366+Y366</f>
        <v>0</v>
      </c>
      <c r="R366" s="28">
        <f t="shared" si="357"/>
        <v>0</v>
      </c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100"/>
      <c r="AE366" s="100"/>
    </row>
    <row r="367" spans="1:31" ht="13.2" customHeight="1" x14ac:dyDescent="0.25">
      <c r="A367" s="99"/>
      <c r="B367" s="97" t="s">
        <v>12</v>
      </c>
      <c r="C367" s="19"/>
      <c r="D367" s="20"/>
      <c r="E367" s="20"/>
      <c r="F367" s="19"/>
      <c r="G367" s="23">
        <f t="shared" si="358"/>
        <v>0</v>
      </c>
      <c r="H367" s="28">
        <f t="shared" si="356"/>
        <v>0</v>
      </c>
      <c r="I367" s="29"/>
      <c r="J367" s="29"/>
      <c r="K367" s="29"/>
      <c r="L367" s="29"/>
      <c r="M367" s="29"/>
      <c r="N367" s="29"/>
      <c r="O367" s="29"/>
      <c r="P367" s="28"/>
      <c r="Q367" s="23">
        <f t="shared" si="359"/>
        <v>0</v>
      </c>
      <c r="R367" s="28">
        <f t="shared" si="357"/>
        <v>0</v>
      </c>
      <c r="S367" s="23"/>
      <c r="T367" s="23"/>
      <c r="U367" s="23"/>
      <c r="V367" s="23"/>
      <c r="W367" s="23"/>
      <c r="X367" s="23"/>
      <c r="Y367" s="23"/>
      <c r="Z367" s="23"/>
      <c r="AA367" s="23"/>
      <c r="AB367" s="93"/>
      <c r="AC367" s="93"/>
      <c r="AD367" s="100"/>
      <c r="AE367" s="100"/>
    </row>
    <row r="368" spans="1:31" ht="26.4" customHeight="1" x14ac:dyDescent="0.25">
      <c r="A368" s="101" t="s">
        <v>492</v>
      </c>
      <c r="B368" s="95" t="s">
        <v>108</v>
      </c>
      <c r="C368" s="19"/>
      <c r="D368" s="20"/>
      <c r="E368" s="20"/>
      <c r="F368" s="19"/>
      <c r="G368" s="48">
        <v>68310</v>
      </c>
      <c r="H368" s="46">
        <f>J368+L368+N368+P368</f>
        <v>71567</v>
      </c>
      <c r="I368" s="47">
        <v>68310</v>
      </c>
      <c r="J368" s="47">
        <v>71567</v>
      </c>
      <c r="K368" s="47">
        <v>68310</v>
      </c>
      <c r="L368" s="47"/>
      <c r="M368" s="47">
        <v>68310</v>
      </c>
      <c r="N368" s="47"/>
      <c r="O368" s="47">
        <v>68310</v>
      </c>
      <c r="P368" s="46"/>
      <c r="Q368" s="48">
        <v>77509</v>
      </c>
      <c r="R368" s="48"/>
      <c r="S368" s="48">
        <v>77509</v>
      </c>
      <c r="T368" s="48"/>
      <c r="U368" s="48">
        <v>77509</v>
      </c>
      <c r="V368" s="48"/>
      <c r="W368" s="48">
        <v>77509</v>
      </c>
      <c r="X368" s="48"/>
      <c r="Y368" s="48">
        <v>77509</v>
      </c>
      <c r="Z368" s="48"/>
      <c r="AA368" s="48">
        <v>77509</v>
      </c>
      <c r="AB368" s="23">
        <v>77509</v>
      </c>
      <c r="AC368" s="23">
        <v>77509</v>
      </c>
      <c r="AD368" s="100" t="s">
        <v>314</v>
      </c>
      <c r="AE368" s="100" t="s">
        <v>335</v>
      </c>
    </row>
    <row r="369" spans="1:31" ht="26.4" customHeight="1" x14ac:dyDescent="0.25">
      <c r="A369" s="101"/>
      <c r="B369" s="95" t="s">
        <v>134</v>
      </c>
      <c r="C369" s="19"/>
      <c r="D369" s="20"/>
      <c r="E369" s="20"/>
      <c r="F369" s="19"/>
      <c r="G369" s="48">
        <f>ROUND(G370/G368,1)</f>
        <v>6</v>
      </c>
      <c r="H369" s="48">
        <f t="shared" ref="H369:AC369" si="360">ROUND(H370/H368,1)</f>
        <v>1.2</v>
      </c>
      <c r="I369" s="48">
        <f t="shared" si="360"/>
        <v>1.8</v>
      </c>
      <c r="J369" s="48">
        <f t="shared" si="360"/>
        <v>1.2</v>
      </c>
      <c r="K369" s="48">
        <f t="shared" si="360"/>
        <v>1.4</v>
      </c>
      <c r="L369" s="48" t="e">
        <f t="shared" si="360"/>
        <v>#DIV/0!</v>
      </c>
      <c r="M369" s="48">
        <f t="shared" si="360"/>
        <v>0.7</v>
      </c>
      <c r="N369" s="48" t="e">
        <f t="shared" si="360"/>
        <v>#DIV/0!</v>
      </c>
      <c r="O369" s="48">
        <f t="shared" si="360"/>
        <v>2.1</v>
      </c>
      <c r="P369" s="48" t="e">
        <f t="shared" si="360"/>
        <v>#DIV/0!</v>
      </c>
      <c r="Q369" s="48">
        <f t="shared" si="360"/>
        <v>5.6</v>
      </c>
      <c r="R369" s="48" t="e">
        <f t="shared" si="360"/>
        <v>#DIV/0!</v>
      </c>
      <c r="S369" s="48">
        <f t="shared" si="360"/>
        <v>1.7</v>
      </c>
      <c r="T369" s="48" t="e">
        <f t="shared" si="360"/>
        <v>#DIV/0!</v>
      </c>
      <c r="U369" s="48">
        <f t="shared" si="360"/>
        <v>1.4</v>
      </c>
      <c r="V369" s="48" t="e">
        <f t="shared" si="360"/>
        <v>#DIV/0!</v>
      </c>
      <c r="W369" s="48">
        <f t="shared" si="360"/>
        <v>0.5</v>
      </c>
      <c r="X369" s="48" t="e">
        <f t="shared" si="360"/>
        <v>#DIV/0!</v>
      </c>
      <c r="Y369" s="48">
        <f t="shared" si="360"/>
        <v>2</v>
      </c>
      <c r="Z369" s="48" t="e">
        <f t="shared" si="360"/>
        <v>#DIV/0!</v>
      </c>
      <c r="AA369" s="48">
        <f t="shared" si="360"/>
        <v>5.6</v>
      </c>
      <c r="AB369" s="48">
        <f t="shared" si="360"/>
        <v>5.6</v>
      </c>
      <c r="AC369" s="48">
        <f t="shared" si="360"/>
        <v>5.6</v>
      </c>
      <c r="AD369" s="100"/>
      <c r="AE369" s="100"/>
    </row>
    <row r="370" spans="1:31" ht="42.6" customHeight="1" x14ac:dyDescent="0.25">
      <c r="A370" s="101"/>
      <c r="B370" s="95" t="s">
        <v>101</v>
      </c>
      <c r="C370" s="19"/>
      <c r="D370" s="20"/>
      <c r="E370" s="20"/>
      <c r="F370" s="19"/>
      <c r="G370" s="48">
        <f>SUM(G371:G373)</f>
        <v>406720.4</v>
      </c>
      <c r="H370" s="48">
        <f t="shared" ref="H370:AC370" si="361">SUM(H371:H373)</f>
        <v>88292.9</v>
      </c>
      <c r="I370" s="48">
        <f t="shared" si="361"/>
        <v>119688.5</v>
      </c>
      <c r="J370" s="48">
        <f t="shared" si="361"/>
        <v>88292.9</v>
      </c>
      <c r="K370" s="48">
        <f t="shared" si="361"/>
        <v>95148.9</v>
      </c>
      <c r="L370" s="48">
        <f t="shared" si="361"/>
        <v>0</v>
      </c>
      <c r="M370" s="48">
        <f t="shared" si="361"/>
        <v>50356.5</v>
      </c>
      <c r="N370" s="48">
        <f t="shared" si="361"/>
        <v>0</v>
      </c>
      <c r="O370" s="48">
        <f t="shared" si="361"/>
        <v>141526.5</v>
      </c>
      <c r="P370" s="48">
        <f t="shared" si="361"/>
        <v>0</v>
      </c>
      <c r="Q370" s="48">
        <f t="shared" si="361"/>
        <v>430407.3</v>
      </c>
      <c r="R370" s="48">
        <f t="shared" si="361"/>
        <v>0</v>
      </c>
      <c r="S370" s="48">
        <f t="shared" si="361"/>
        <v>131421.9</v>
      </c>
      <c r="T370" s="48">
        <f t="shared" si="361"/>
        <v>0</v>
      </c>
      <c r="U370" s="48">
        <f t="shared" si="361"/>
        <v>108862</v>
      </c>
      <c r="V370" s="48">
        <f t="shared" si="361"/>
        <v>0</v>
      </c>
      <c r="W370" s="48">
        <f t="shared" si="361"/>
        <v>38345.599999999999</v>
      </c>
      <c r="X370" s="48">
        <f t="shared" si="361"/>
        <v>0</v>
      </c>
      <c r="Y370" s="48">
        <f t="shared" si="361"/>
        <v>151777.79999999999</v>
      </c>
      <c r="Z370" s="48">
        <f t="shared" si="361"/>
        <v>0</v>
      </c>
      <c r="AA370" s="48">
        <f t="shared" si="361"/>
        <v>430453.3</v>
      </c>
      <c r="AB370" s="48">
        <f t="shared" si="361"/>
        <v>430475.3</v>
      </c>
      <c r="AC370" s="48">
        <f t="shared" si="361"/>
        <v>430475.3</v>
      </c>
      <c r="AD370" s="100"/>
      <c r="AE370" s="100"/>
    </row>
    <row r="371" spans="1:31" ht="13.2" customHeight="1" x14ac:dyDescent="0.25">
      <c r="A371" s="101"/>
      <c r="B371" s="90" t="s">
        <v>17</v>
      </c>
      <c r="C371" s="19">
        <v>136</v>
      </c>
      <c r="D371" s="20" t="s">
        <v>41</v>
      </c>
      <c r="E371" s="20" t="s">
        <v>456</v>
      </c>
      <c r="F371" s="19">
        <v>521</v>
      </c>
      <c r="G371" s="48">
        <f>I371+K371+M371+O371</f>
        <v>275893.3</v>
      </c>
      <c r="H371" s="46">
        <f>J371+L371+N371+P371</f>
        <v>84088.5</v>
      </c>
      <c r="I371" s="47">
        <v>84088.5</v>
      </c>
      <c r="J371" s="47">
        <v>84088.5</v>
      </c>
      <c r="K371" s="47">
        <v>59548.9</v>
      </c>
      <c r="L371" s="47"/>
      <c r="M371" s="47">
        <v>30729.4</v>
      </c>
      <c r="N371" s="47"/>
      <c r="O371" s="47">
        <v>101526.5</v>
      </c>
      <c r="P371" s="46"/>
      <c r="Q371" s="48">
        <f>S371+U371+W371+Y371</f>
        <v>275893.3</v>
      </c>
      <c r="R371" s="46">
        <f>T371+V371+X371+Z371</f>
        <v>0</v>
      </c>
      <c r="S371" s="48">
        <v>79916.899999999994</v>
      </c>
      <c r="T371" s="48"/>
      <c r="U371" s="48">
        <v>74526</v>
      </c>
      <c r="V371" s="48"/>
      <c r="W371" s="48">
        <v>21177.599999999999</v>
      </c>
      <c r="X371" s="48"/>
      <c r="Y371" s="48">
        <v>100272.8</v>
      </c>
      <c r="Z371" s="48"/>
      <c r="AA371" s="48">
        <v>275893.3</v>
      </c>
      <c r="AB371" s="23">
        <v>275893.3</v>
      </c>
      <c r="AC371" s="23">
        <v>275893.3</v>
      </c>
      <c r="AD371" s="100"/>
      <c r="AE371" s="100"/>
    </row>
    <row r="372" spans="1:31" ht="13.2" customHeight="1" x14ac:dyDescent="0.25">
      <c r="A372" s="101"/>
      <c r="B372" s="95" t="s">
        <v>14</v>
      </c>
      <c r="C372" s="19"/>
      <c r="D372" s="20"/>
      <c r="E372" s="20"/>
      <c r="F372" s="19"/>
      <c r="G372" s="48">
        <f t="shared" ref="G372:G374" si="362">I372+K372+M372+O372</f>
        <v>0</v>
      </c>
      <c r="H372" s="46">
        <f t="shared" ref="H372:H374" si="363">J372+L372+N372+P372</f>
        <v>0</v>
      </c>
      <c r="I372" s="47"/>
      <c r="J372" s="47"/>
      <c r="K372" s="47"/>
      <c r="L372" s="47"/>
      <c r="M372" s="47"/>
      <c r="N372" s="47"/>
      <c r="O372" s="47"/>
      <c r="P372" s="46"/>
      <c r="Q372" s="48">
        <f t="shared" ref="Q372:Q374" si="364">S372+U372+W372+Y372</f>
        <v>0</v>
      </c>
      <c r="R372" s="46">
        <f t="shared" ref="R372:R374" si="365">T372+V372+X372+Z372</f>
        <v>0</v>
      </c>
      <c r="S372" s="48"/>
      <c r="T372" s="48"/>
      <c r="U372" s="48"/>
      <c r="V372" s="48"/>
      <c r="W372" s="48"/>
      <c r="X372" s="48"/>
      <c r="Y372" s="48"/>
      <c r="Z372" s="48"/>
      <c r="AA372" s="48"/>
      <c r="AB372" s="23"/>
      <c r="AC372" s="23"/>
      <c r="AD372" s="100"/>
      <c r="AE372" s="100"/>
    </row>
    <row r="373" spans="1:31" ht="13.2" customHeight="1" x14ac:dyDescent="0.25">
      <c r="A373" s="101"/>
      <c r="B373" s="95" t="s">
        <v>15</v>
      </c>
      <c r="C373" s="19"/>
      <c r="D373" s="20"/>
      <c r="E373" s="20"/>
      <c r="F373" s="19"/>
      <c r="G373" s="48">
        <f t="shared" si="362"/>
        <v>130827.1</v>
      </c>
      <c r="H373" s="46">
        <f t="shared" si="363"/>
        <v>4204.3999999999996</v>
      </c>
      <c r="I373" s="47">
        <v>35600</v>
      </c>
      <c r="J373" s="47">
        <f>ROUND(J371*0.05,1)</f>
        <v>4204.3999999999996</v>
      </c>
      <c r="K373" s="47">
        <v>35600</v>
      </c>
      <c r="L373" s="47">
        <f t="shared" ref="L373:N373" si="366">ROUND(L371*0.5,1)</f>
        <v>0</v>
      </c>
      <c r="M373" s="47">
        <v>19627.099999999999</v>
      </c>
      <c r="N373" s="47">
        <f t="shared" si="366"/>
        <v>0</v>
      </c>
      <c r="O373" s="47">
        <v>40000</v>
      </c>
      <c r="P373" s="47">
        <f>ROUND(P371*0.5,1)</f>
        <v>0</v>
      </c>
      <c r="Q373" s="48">
        <f t="shared" si="364"/>
        <v>154514</v>
      </c>
      <c r="R373" s="46">
        <f t="shared" si="365"/>
        <v>0</v>
      </c>
      <c r="S373" s="47">
        <v>51505</v>
      </c>
      <c r="T373" s="47">
        <f>ROUND(T371*0.05,1)</f>
        <v>0</v>
      </c>
      <c r="U373" s="47">
        <v>34336</v>
      </c>
      <c r="V373" s="47">
        <f t="shared" ref="V373" si="367">ROUND(V371*0.5,1)</f>
        <v>0</v>
      </c>
      <c r="W373" s="47">
        <v>17168</v>
      </c>
      <c r="X373" s="47"/>
      <c r="Y373" s="47">
        <v>51505</v>
      </c>
      <c r="Z373" s="47"/>
      <c r="AA373" s="47">
        <v>154560</v>
      </c>
      <c r="AB373" s="23">
        <v>154582</v>
      </c>
      <c r="AC373" s="23">
        <v>154582</v>
      </c>
      <c r="AD373" s="100"/>
      <c r="AE373" s="100"/>
    </row>
    <row r="374" spans="1:31" ht="13.2" customHeight="1" x14ac:dyDescent="0.25">
      <c r="A374" s="101"/>
      <c r="B374" s="95" t="s">
        <v>12</v>
      </c>
      <c r="C374" s="19"/>
      <c r="D374" s="20"/>
      <c r="E374" s="20"/>
      <c r="F374" s="19"/>
      <c r="G374" s="48">
        <f t="shared" si="362"/>
        <v>0</v>
      </c>
      <c r="H374" s="28">
        <f t="shared" si="363"/>
        <v>0</v>
      </c>
      <c r="I374" s="29"/>
      <c r="J374" s="29"/>
      <c r="K374" s="29"/>
      <c r="L374" s="29"/>
      <c r="M374" s="29"/>
      <c r="N374" s="29"/>
      <c r="O374" s="29"/>
      <c r="P374" s="28"/>
      <c r="Q374" s="48">
        <f t="shared" si="364"/>
        <v>0</v>
      </c>
      <c r="R374" s="28">
        <f t="shared" si="365"/>
        <v>0</v>
      </c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100"/>
      <c r="AE374" s="100"/>
    </row>
    <row r="375" spans="1:31" ht="13.2" hidden="1" customHeight="1" x14ac:dyDescent="0.25">
      <c r="A375" s="101" t="s">
        <v>444</v>
      </c>
      <c r="B375" s="95" t="s">
        <v>108</v>
      </c>
      <c r="C375" s="22"/>
      <c r="D375" s="20"/>
      <c r="E375" s="20"/>
      <c r="F375" s="19"/>
      <c r="G375" s="48">
        <v>0</v>
      </c>
      <c r="H375" s="48">
        <v>221</v>
      </c>
      <c r="I375" s="48">
        <v>0</v>
      </c>
      <c r="J375" s="48">
        <v>223</v>
      </c>
      <c r="K375" s="48">
        <v>0</v>
      </c>
      <c r="L375" s="48">
        <v>225</v>
      </c>
      <c r="M375" s="48">
        <v>0</v>
      </c>
      <c r="N375" s="48">
        <v>227</v>
      </c>
      <c r="O375" s="48">
        <v>0</v>
      </c>
      <c r="P375" s="48">
        <v>229</v>
      </c>
      <c r="Q375" s="48"/>
      <c r="R375" s="28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>
        <v>0</v>
      </c>
      <c r="AD375" s="107" t="s">
        <v>243</v>
      </c>
      <c r="AE375" s="107" t="s">
        <v>336</v>
      </c>
    </row>
    <row r="376" spans="1:31" ht="13.2" hidden="1" customHeight="1" x14ac:dyDescent="0.25">
      <c r="A376" s="101"/>
      <c r="B376" s="95" t="s">
        <v>134</v>
      </c>
      <c r="C376" s="22"/>
      <c r="D376" s="20"/>
      <c r="E376" s="20"/>
      <c r="F376" s="19"/>
      <c r="G376" s="48" t="e">
        <f t="shared" ref="G376:P376" si="368">ROUND(G377/G375,1)</f>
        <v>#DIV/0!</v>
      </c>
      <c r="H376" s="48">
        <f t="shared" si="368"/>
        <v>0</v>
      </c>
      <c r="I376" s="48" t="e">
        <f t="shared" si="368"/>
        <v>#DIV/0!</v>
      </c>
      <c r="J376" s="48">
        <f t="shared" si="368"/>
        <v>0</v>
      </c>
      <c r="K376" s="48" t="e">
        <f t="shared" si="368"/>
        <v>#DIV/0!</v>
      </c>
      <c r="L376" s="48">
        <f t="shared" si="368"/>
        <v>0</v>
      </c>
      <c r="M376" s="48" t="e">
        <f t="shared" si="368"/>
        <v>#DIV/0!</v>
      </c>
      <c r="N376" s="48">
        <f t="shared" si="368"/>
        <v>0</v>
      </c>
      <c r="O376" s="48" t="e">
        <f t="shared" si="368"/>
        <v>#DIV/0!</v>
      </c>
      <c r="P376" s="48">
        <f t="shared" si="368"/>
        <v>0</v>
      </c>
      <c r="Q376" s="76" t="e">
        <f>ROUND(Q377/Q375,1)</f>
        <v>#DIV/0!</v>
      </c>
      <c r="R376" s="76" t="e">
        <f t="shared" ref="R376:Y376" si="369">ROUND(R377/R375,1)</f>
        <v>#DIV/0!</v>
      </c>
      <c r="S376" s="76" t="e">
        <f t="shared" si="369"/>
        <v>#DIV/0!</v>
      </c>
      <c r="T376" s="76" t="e">
        <f t="shared" si="369"/>
        <v>#DIV/0!</v>
      </c>
      <c r="U376" s="76" t="e">
        <f t="shared" si="369"/>
        <v>#DIV/0!</v>
      </c>
      <c r="V376" s="76" t="e">
        <f t="shared" si="369"/>
        <v>#DIV/0!</v>
      </c>
      <c r="W376" s="76" t="e">
        <f t="shared" si="369"/>
        <v>#DIV/0!</v>
      </c>
      <c r="X376" s="76" t="e">
        <f t="shared" si="369"/>
        <v>#DIV/0!</v>
      </c>
      <c r="Y376" s="76" t="e">
        <f t="shared" si="369"/>
        <v>#DIV/0!</v>
      </c>
      <c r="Z376" s="76" t="e">
        <f t="shared" ref="Z376" si="370">ROUND(Z377/Z375,1)</f>
        <v>#DIV/0!</v>
      </c>
      <c r="AA376" s="76" t="e">
        <f t="shared" ref="AA376" si="371">ROUND(AA377/AA375,1)</f>
        <v>#DIV/0!</v>
      </c>
      <c r="AB376" s="76" t="e">
        <f t="shared" ref="AB376" si="372">ROUND(AB377/AB375,1)</f>
        <v>#DIV/0!</v>
      </c>
      <c r="AC376" s="76" t="e">
        <f t="shared" ref="AC376" si="373">ROUND(AC377/AC375,1)</f>
        <v>#DIV/0!</v>
      </c>
      <c r="AD376" s="108"/>
      <c r="AE376" s="108"/>
    </row>
    <row r="377" spans="1:31" ht="13.2" hidden="1" customHeight="1" x14ac:dyDescent="0.25">
      <c r="A377" s="101"/>
      <c r="B377" s="95" t="s">
        <v>101</v>
      </c>
      <c r="C377" s="22"/>
      <c r="D377" s="20"/>
      <c r="E377" s="20"/>
      <c r="F377" s="19"/>
      <c r="G377" s="48">
        <f t="shared" ref="G377:P377" si="374">G378</f>
        <v>0</v>
      </c>
      <c r="H377" s="48">
        <f t="shared" si="374"/>
        <v>0</v>
      </c>
      <c r="I377" s="48">
        <f t="shared" si="374"/>
        <v>0</v>
      </c>
      <c r="J377" s="48">
        <f t="shared" si="374"/>
        <v>0</v>
      </c>
      <c r="K377" s="48">
        <f t="shared" si="374"/>
        <v>0</v>
      </c>
      <c r="L377" s="48">
        <f t="shared" si="374"/>
        <v>0</v>
      </c>
      <c r="M377" s="48">
        <f t="shared" si="374"/>
        <v>0</v>
      </c>
      <c r="N377" s="48">
        <f t="shared" si="374"/>
        <v>0</v>
      </c>
      <c r="O377" s="48">
        <f t="shared" si="374"/>
        <v>0</v>
      </c>
      <c r="P377" s="48">
        <f t="shared" si="374"/>
        <v>0</v>
      </c>
      <c r="Q377" s="48">
        <f>Q378</f>
        <v>0</v>
      </c>
      <c r="R377" s="48">
        <f t="shared" ref="R377:AC377" si="375">R378</f>
        <v>0</v>
      </c>
      <c r="S377" s="48">
        <f t="shared" si="375"/>
        <v>0</v>
      </c>
      <c r="T377" s="48">
        <f t="shared" si="375"/>
        <v>0</v>
      </c>
      <c r="U377" s="48">
        <f t="shared" si="375"/>
        <v>0</v>
      </c>
      <c r="V377" s="48">
        <f t="shared" si="375"/>
        <v>0</v>
      </c>
      <c r="W377" s="48">
        <f t="shared" si="375"/>
        <v>0</v>
      </c>
      <c r="X377" s="48">
        <f t="shared" si="375"/>
        <v>0</v>
      </c>
      <c r="Y377" s="48">
        <f t="shared" si="375"/>
        <v>0</v>
      </c>
      <c r="Z377" s="48">
        <f t="shared" si="375"/>
        <v>0</v>
      </c>
      <c r="AA377" s="48">
        <f t="shared" si="375"/>
        <v>0</v>
      </c>
      <c r="AB377" s="48">
        <f t="shared" si="375"/>
        <v>0</v>
      </c>
      <c r="AC377" s="48">
        <f t="shared" si="375"/>
        <v>0</v>
      </c>
      <c r="AD377" s="108"/>
      <c r="AE377" s="108"/>
    </row>
    <row r="378" spans="1:31" ht="13.2" hidden="1" customHeight="1" x14ac:dyDescent="0.25">
      <c r="A378" s="101"/>
      <c r="B378" s="90" t="s">
        <v>17</v>
      </c>
      <c r="C378" s="22">
        <v>136</v>
      </c>
      <c r="D378" s="20" t="s">
        <v>40</v>
      </c>
      <c r="E378" s="20"/>
      <c r="F378" s="19">
        <v>613</v>
      </c>
      <c r="G378" s="48">
        <v>0</v>
      </c>
      <c r="H378" s="28"/>
      <c r="I378" s="29">
        <v>0</v>
      </c>
      <c r="J378" s="29"/>
      <c r="K378" s="29">
        <v>0</v>
      </c>
      <c r="L378" s="29"/>
      <c r="M378" s="29">
        <v>0</v>
      </c>
      <c r="N378" s="29"/>
      <c r="O378" s="29">
        <v>0</v>
      </c>
      <c r="P378" s="28"/>
      <c r="Q378" s="48">
        <v>0</v>
      </c>
      <c r="R378" s="28"/>
      <c r="S378" s="23">
        <v>0</v>
      </c>
      <c r="T378" s="23"/>
      <c r="U378" s="23">
        <v>0</v>
      </c>
      <c r="V378" s="23"/>
      <c r="W378" s="23">
        <v>0</v>
      </c>
      <c r="X378" s="23"/>
      <c r="Y378" s="48">
        <v>0</v>
      </c>
      <c r="Z378" s="23"/>
      <c r="AA378" s="48">
        <v>0</v>
      </c>
      <c r="AB378" s="48">
        <v>0</v>
      </c>
      <c r="AC378" s="48">
        <v>0</v>
      </c>
      <c r="AD378" s="108"/>
      <c r="AE378" s="108"/>
    </row>
    <row r="379" spans="1:31" ht="13.2" hidden="1" customHeight="1" x14ac:dyDescent="0.25">
      <c r="A379" s="101"/>
      <c r="B379" s="95" t="s">
        <v>14</v>
      </c>
      <c r="C379" s="22"/>
      <c r="D379" s="20"/>
      <c r="E379" s="20"/>
      <c r="F379" s="19"/>
      <c r="G379" s="48"/>
      <c r="H379" s="28"/>
      <c r="I379" s="29"/>
      <c r="J379" s="29"/>
      <c r="K379" s="29"/>
      <c r="L379" s="29"/>
      <c r="M379" s="29"/>
      <c r="N379" s="29"/>
      <c r="O379" s="29"/>
      <c r="P379" s="28"/>
      <c r="Q379" s="48"/>
      <c r="R379" s="28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108"/>
      <c r="AE379" s="108"/>
    </row>
    <row r="380" spans="1:31" ht="13.2" hidden="1" customHeight="1" x14ac:dyDescent="0.25">
      <c r="A380" s="101"/>
      <c r="B380" s="95" t="s">
        <v>15</v>
      </c>
      <c r="C380" s="22"/>
      <c r="D380" s="20"/>
      <c r="E380" s="20"/>
      <c r="F380" s="19"/>
      <c r="G380" s="48"/>
      <c r="H380" s="28"/>
      <c r="I380" s="29"/>
      <c r="J380" s="29"/>
      <c r="K380" s="29"/>
      <c r="L380" s="29"/>
      <c r="M380" s="29"/>
      <c r="N380" s="29"/>
      <c r="O380" s="29"/>
      <c r="P380" s="28"/>
      <c r="Q380" s="48"/>
      <c r="R380" s="28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108"/>
      <c r="AE380" s="108"/>
    </row>
    <row r="381" spans="1:31" ht="53.4" hidden="1" customHeight="1" x14ac:dyDescent="0.25">
      <c r="A381" s="101"/>
      <c r="B381" s="95" t="s">
        <v>12</v>
      </c>
      <c r="C381" s="22"/>
      <c r="D381" s="20"/>
      <c r="E381" s="20"/>
      <c r="F381" s="19"/>
      <c r="G381" s="48"/>
      <c r="H381" s="28"/>
      <c r="I381" s="29"/>
      <c r="J381" s="29"/>
      <c r="K381" s="29"/>
      <c r="L381" s="29"/>
      <c r="M381" s="29"/>
      <c r="N381" s="29"/>
      <c r="O381" s="29"/>
      <c r="P381" s="28"/>
      <c r="Q381" s="48"/>
      <c r="R381" s="28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109"/>
      <c r="AE381" s="109"/>
    </row>
    <row r="382" spans="1:31" ht="45" customHeight="1" x14ac:dyDescent="0.25">
      <c r="A382" s="122" t="s">
        <v>242</v>
      </c>
      <c r="B382" s="95" t="s">
        <v>107</v>
      </c>
      <c r="C382" s="22"/>
      <c r="D382" s="20"/>
      <c r="E382" s="20"/>
      <c r="F382" s="19"/>
      <c r="G382" s="48">
        <f>G390+G397</f>
        <v>4523</v>
      </c>
      <c r="H382" s="48">
        <f t="shared" ref="H382:P382" si="376">H390+H397</f>
        <v>4383</v>
      </c>
      <c r="I382" s="48">
        <f t="shared" si="376"/>
        <v>4523</v>
      </c>
      <c r="J382" s="48">
        <f t="shared" si="376"/>
        <v>4383</v>
      </c>
      <c r="K382" s="48">
        <f t="shared" si="376"/>
        <v>4523</v>
      </c>
      <c r="L382" s="48">
        <f t="shared" si="376"/>
        <v>0</v>
      </c>
      <c r="M382" s="48">
        <f t="shared" si="376"/>
        <v>4523</v>
      </c>
      <c r="N382" s="48">
        <f t="shared" si="376"/>
        <v>0</v>
      </c>
      <c r="O382" s="48">
        <f t="shared" si="376"/>
        <v>4523</v>
      </c>
      <c r="P382" s="48">
        <f t="shared" si="376"/>
        <v>0</v>
      </c>
      <c r="Q382" s="48">
        <f>Q390+Q397</f>
        <v>5111</v>
      </c>
      <c r="R382" s="48">
        <f t="shared" ref="R382:AC382" si="377">R390+R397</f>
        <v>0</v>
      </c>
      <c r="S382" s="48">
        <f t="shared" si="377"/>
        <v>5111</v>
      </c>
      <c r="T382" s="48">
        <f t="shared" si="377"/>
        <v>2576</v>
      </c>
      <c r="U382" s="48">
        <f t="shared" si="377"/>
        <v>5111</v>
      </c>
      <c r="V382" s="48">
        <f t="shared" si="377"/>
        <v>2576</v>
      </c>
      <c r="W382" s="48">
        <f t="shared" si="377"/>
        <v>5111</v>
      </c>
      <c r="X382" s="48">
        <f t="shared" si="377"/>
        <v>2576</v>
      </c>
      <c r="Y382" s="48">
        <f t="shared" si="377"/>
        <v>5111</v>
      </c>
      <c r="Z382" s="48">
        <f t="shared" si="377"/>
        <v>2576</v>
      </c>
      <c r="AA382" s="48">
        <f t="shared" si="377"/>
        <v>4881</v>
      </c>
      <c r="AB382" s="48">
        <f t="shared" si="377"/>
        <v>4881</v>
      </c>
      <c r="AC382" s="48">
        <f t="shared" si="377"/>
        <v>4881</v>
      </c>
      <c r="AD382" s="100" t="s">
        <v>243</v>
      </c>
      <c r="AE382" s="100" t="s">
        <v>336</v>
      </c>
    </row>
    <row r="383" spans="1:31" ht="26.4" customHeight="1" x14ac:dyDescent="0.25">
      <c r="A383" s="122"/>
      <c r="B383" s="95" t="s">
        <v>129</v>
      </c>
      <c r="C383" s="22"/>
      <c r="D383" s="20"/>
      <c r="E383" s="20"/>
      <c r="F383" s="19"/>
      <c r="G383" s="48">
        <f>ROUND(G384/G382,1)</f>
        <v>43.5</v>
      </c>
      <c r="H383" s="48">
        <f t="shared" ref="H383:Q383" si="378">ROUND(H384/H382,1)</f>
        <v>10.3</v>
      </c>
      <c r="I383" s="48">
        <f t="shared" si="378"/>
        <v>10.1</v>
      </c>
      <c r="J383" s="48">
        <f t="shared" si="378"/>
        <v>10.3</v>
      </c>
      <c r="K383" s="48">
        <f t="shared" si="378"/>
        <v>10.1</v>
      </c>
      <c r="L383" s="48" t="e">
        <f t="shared" si="378"/>
        <v>#DIV/0!</v>
      </c>
      <c r="M383" s="48">
        <f t="shared" si="378"/>
        <v>10.199999999999999</v>
      </c>
      <c r="N383" s="48" t="e">
        <f t="shared" si="378"/>
        <v>#DIV/0!</v>
      </c>
      <c r="O383" s="48">
        <f t="shared" si="378"/>
        <v>13.1</v>
      </c>
      <c r="P383" s="48" t="e">
        <f t="shared" si="378"/>
        <v>#DIV/0!</v>
      </c>
      <c r="Q383" s="48">
        <f t="shared" si="378"/>
        <v>42.3</v>
      </c>
      <c r="R383" s="48" t="e">
        <f t="shared" ref="R383:AC383" si="379">ROUND(R384/R382,1)</f>
        <v>#DIV/0!</v>
      </c>
      <c r="S383" s="48">
        <f t="shared" si="379"/>
        <v>9.1</v>
      </c>
      <c r="T383" s="48">
        <f t="shared" si="379"/>
        <v>0</v>
      </c>
      <c r="U383" s="48">
        <f t="shared" si="379"/>
        <v>9.4</v>
      </c>
      <c r="V383" s="48">
        <f t="shared" si="379"/>
        <v>0</v>
      </c>
      <c r="W383" s="48">
        <f t="shared" si="379"/>
        <v>9.6</v>
      </c>
      <c r="X383" s="48">
        <f t="shared" si="379"/>
        <v>0</v>
      </c>
      <c r="Y383" s="48">
        <f t="shared" si="379"/>
        <v>14.2</v>
      </c>
      <c r="Z383" s="48">
        <f t="shared" si="379"/>
        <v>0</v>
      </c>
      <c r="AA383" s="48">
        <f t="shared" si="379"/>
        <v>42.3</v>
      </c>
      <c r="AB383" s="48">
        <f t="shared" si="379"/>
        <v>42.3</v>
      </c>
      <c r="AC383" s="48">
        <f t="shared" si="379"/>
        <v>42.3</v>
      </c>
      <c r="AD383" s="100"/>
      <c r="AE383" s="100"/>
    </row>
    <row r="384" spans="1:31" ht="55.95" customHeight="1" x14ac:dyDescent="0.25">
      <c r="A384" s="101"/>
      <c r="B384" s="98" t="s">
        <v>101</v>
      </c>
      <c r="C384" s="19"/>
      <c r="D384" s="20"/>
      <c r="E384" s="20"/>
      <c r="F384" s="19"/>
      <c r="G384" s="48">
        <f>SUM(G385:G389)</f>
        <v>196687.2</v>
      </c>
      <c r="H384" s="48">
        <f t="shared" ref="H384:AC384" si="380">SUM(H385:H389)</f>
        <v>45003</v>
      </c>
      <c r="I384" s="48">
        <f t="shared" si="380"/>
        <v>45644.2</v>
      </c>
      <c r="J384" s="48">
        <f t="shared" si="380"/>
        <v>45003</v>
      </c>
      <c r="K384" s="48">
        <f t="shared" si="380"/>
        <v>45894.2</v>
      </c>
      <c r="L384" s="48">
        <f t="shared" si="380"/>
        <v>0</v>
      </c>
      <c r="M384" s="48">
        <f t="shared" si="380"/>
        <v>46044.2</v>
      </c>
      <c r="N384" s="48">
        <f t="shared" si="380"/>
        <v>0</v>
      </c>
      <c r="O384" s="48">
        <f t="shared" si="380"/>
        <v>59104.600000000006</v>
      </c>
      <c r="P384" s="48">
        <f t="shared" si="380"/>
        <v>0</v>
      </c>
      <c r="Q384" s="48">
        <f t="shared" si="380"/>
        <v>216131.80000000002</v>
      </c>
      <c r="R384" s="48">
        <f t="shared" si="380"/>
        <v>0</v>
      </c>
      <c r="S384" s="48">
        <f t="shared" si="380"/>
        <v>46533.62</v>
      </c>
      <c r="T384" s="48">
        <f t="shared" si="380"/>
        <v>0</v>
      </c>
      <c r="U384" s="48">
        <f t="shared" si="380"/>
        <v>47911.8</v>
      </c>
      <c r="V384" s="48">
        <f t="shared" si="380"/>
        <v>0</v>
      </c>
      <c r="W384" s="48">
        <f t="shared" si="380"/>
        <v>49079.8</v>
      </c>
      <c r="X384" s="48">
        <f t="shared" si="380"/>
        <v>0</v>
      </c>
      <c r="Y384" s="48">
        <f t="shared" si="380"/>
        <v>72606.58</v>
      </c>
      <c r="Z384" s="48">
        <f t="shared" si="380"/>
        <v>0</v>
      </c>
      <c r="AA384" s="48">
        <f t="shared" si="380"/>
        <v>206427.10000000003</v>
      </c>
      <c r="AB384" s="48">
        <f t="shared" si="380"/>
        <v>206427.10000000003</v>
      </c>
      <c r="AC384" s="48">
        <f t="shared" si="380"/>
        <v>206427.10000000003</v>
      </c>
      <c r="AD384" s="100"/>
      <c r="AE384" s="100"/>
    </row>
    <row r="385" spans="1:31" ht="13.2" customHeight="1" x14ac:dyDescent="0.25">
      <c r="A385" s="101"/>
      <c r="B385" s="105" t="s">
        <v>17</v>
      </c>
      <c r="C385" s="19">
        <f>C393</f>
        <v>136</v>
      </c>
      <c r="D385" s="19" t="str">
        <f t="shared" ref="D385:F385" si="381">D393</f>
        <v>0701</v>
      </c>
      <c r="E385" s="19" t="str">
        <f t="shared" si="381"/>
        <v>0710020120</v>
      </c>
      <c r="F385" s="19">
        <f t="shared" si="381"/>
        <v>810</v>
      </c>
      <c r="G385" s="48">
        <f>G393</f>
        <v>99152.3</v>
      </c>
      <c r="H385" s="48">
        <f t="shared" ref="H385:AC385" si="382">H393</f>
        <v>22920.400000000001</v>
      </c>
      <c r="I385" s="48">
        <f t="shared" si="382"/>
        <v>23124.7</v>
      </c>
      <c r="J385" s="48">
        <f t="shared" si="382"/>
        <v>22920.400000000001</v>
      </c>
      <c r="K385" s="48">
        <f t="shared" si="382"/>
        <v>23374.7</v>
      </c>
      <c r="L385" s="48">
        <f t="shared" si="382"/>
        <v>0</v>
      </c>
      <c r="M385" s="48">
        <f t="shared" si="382"/>
        <v>23524.7</v>
      </c>
      <c r="N385" s="48">
        <f t="shared" si="382"/>
        <v>0</v>
      </c>
      <c r="O385" s="48">
        <f t="shared" si="382"/>
        <v>29128.2</v>
      </c>
      <c r="P385" s="48">
        <f t="shared" si="382"/>
        <v>0</v>
      </c>
      <c r="Q385" s="48">
        <f t="shared" si="382"/>
        <v>115337.70000000001</v>
      </c>
      <c r="R385" s="48">
        <f t="shared" si="382"/>
        <v>0</v>
      </c>
      <c r="S385" s="48">
        <f t="shared" si="382"/>
        <v>23613.72</v>
      </c>
      <c r="T385" s="48">
        <f t="shared" si="382"/>
        <v>0</v>
      </c>
      <c r="U385" s="48">
        <f t="shared" si="382"/>
        <v>24991.9</v>
      </c>
      <c r="V385" s="48">
        <f t="shared" si="382"/>
        <v>0</v>
      </c>
      <c r="W385" s="48">
        <f t="shared" si="382"/>
        <v>25159.9</v>
      </c>
      <c r="X385" s="48">
        <f t="shared" si="382"/>
        <v>0</v>
      </c>
      <c r="Y385" s="48">
        <f t="shared" si="382"/>
        <v>41572.18</v>
      </c>
      <c r="Z385" s="48">
        <f t="shared" si="382"/>
        <v>0</v>
      </c>
      <c r="AA385" s="48">
        <f t="shared" si="382"/>
        <v>105633</v>
      </c>
      <c r="AB385" s="48">
        <f t="shared" si="382"/>
        <v>105633</v>
      </c>
      <c r="AC385" s="48">
        <f t="shared" si="382"/>
        <v>105633</v>
      </c>
      <c r="AD385" s="100"/>
      <c r="AE385" s="100"/>
    </row>
    <row r="386" spans="1:31" ht="13.2" customHeight="1" x14ac:dyDescent="0.25">
      <c r="A386" s="101"/>
      <c r="B386" s="106"/>
      <c r="C386" s="19">
        <f>C400</f>
        <v>136</v>
      </c>
      <c r="D386" s="19" t="str">
        <f t="shared" ref="D386:F386" si="383">D400</f>
        <v>0702</v>
      </c>
      <c r="E386" s="19" t="str">
        <f t="shared" si="383"/>
        <v>0710020130</v>
      </c>
      <c r="F386" s="19">
        <f t="shared" si="383"/>
        <v>810</v>
      </c>
      <c r="G386" s="48">
        <f>G400</f>
        <v>97534.9</v>
      </c>
      <c r="H386" s="48">
        <f t="shared" ref="H386:AC386" si="384">H400</f>
        <v>22082.6</v>
      </c>
      <c r="I386" s="48">
        <f t="shared" si="384"/>
        <v>22519.5</v>
      </c>
      <c r="J386" s="48">
        <f t="shared" si="384"/>
        <v>22082.6</v>
      </c>
      <c r="K386" s="48">
        <f t="shared" si="384"/>
        <v>22519.5</v>
      </c>
      <c r="L386" s="48">
        <f t="shared" si="384"/>
        <v>0</v>
      </c>
      <c r="M386" s="48">
        <f t="shared" si="384"/>
        <v>22519.5</v>
      </c>
      <c r="N386" s="48">
        <f t="shared" si="384"/>
        <v>0</v>
      </c>
      <c r="O386" s="48">
        <f t="shared" si="384"/>
        <v>29976.400000000001</v>
      </c>
      <c r="P386" s="48">
        <f t="shared" si="384"/>
        <v>0</v>
      </c>
      <c r="Q386" s="48">
        <f t="shared" si="384"/>
        <v>100794.1</v>
      </c>
      <c r="R386" s="48">
        <f t="shared" si="384"/>
        <v>0</v>
      </c>
      <c r="S386" s="48">
        <f t="shared" si="384"/>
        <v>22919.9</v>
      </c>
      <c r="T386" s="48">
        <f t="shared" si="384"/>
        <v>0</v>
      </c>
      <c r="U386" s="48">
        <f t="shared" si="384"/>
        <v>22919.9</v>
      </c>
      <c r="V386" s="48">
        <f t="shared" si="384"/>
        <v>0</v>
      </c>
      <c r="W386" s="48">
        <f t="shared" si="384"/>
        <v>23919.9</v>
      </c>
      <c r="X386" s="48">
        <f t="shared" si="384"/>
        <v>0</v>
      </c>
      <c r="Y386" s="48">
        <f t="shared" si="384"/>
        <v>31034.400000000001</v>
      </c>
      <c r="Z386" s="48">
        <f t="shared" si="384"/>
        <v>0</v>
      </c>
      <c r="AA386" s="48">
        <f t="shared" si="384"/>
        <v>100794.10000000002</v>
      </c>
      <c r="AB386" s="48">
        <f t="shared" si="384"/>
        <v>100794.10000000002</v>
      </c>
      <c r="AC386" s="48">
        <f t="shared" si="384"/>
        <v>100794.10000000002</v>
      </c>
      <c r="AD386" s="100"/>
      <c r="AE386" s="100"/>
    </row>
    <row r="387" spans="1:31" ht="13.2" customHeight="1" x14ac:dyDescent="0.25">
      <c r="A387" s="101"/>
      <c r="B387" s="95" t="s">
        <v>14</v>
      </c>
      <c r="C387" s="19"/>
      <c r="D387" s="20"/>
      <c r="E387" s="20"/>
      <c r="F387" s="19"/>
      <c r="G387" s="23">
        <f>G394+G401</f>
        <v>0</v>
      </c>
      <c r="H387" s="23">
        <f t="shared" ref="H387:AC387" si="385">H394+H401</f>
        <v>0</v>
      </c>
      <c r="I387" s="23">
        <f t="shared" si="385"/>
        <v>0</v>
      </c>
      <c r="J387" s="23">
        <f t="shared" si="385"/>
        <v>0</v>
      </c>
      <c r="K387" s="23">
        <f t="shared" si="385"/>
        <v>0</v>
      </c>
      <c r="L387" s="23">
        <f t="shared" si="385"/>
        <v>0</v>
      </c>
      <c r="M387" s="23">
        <f t="shared" si="385"/>
        <v>0</v>
      </c>
      <c r="N387" s="23">
        <f t="shared" si="385"/>
        <v>0</v>
      </c>
      <c r="O387" s="23">
        <f t="shared" si="385"/>
        <v>0</v>
      </c>
      <c r="P387" s="23">
        <f t="shared" si="385"/>
        <v>0</v>
      </c>
      <c r="Q387" s="23">
        <f t="shared" si="385"/>
        <v>0</v>
      </c>
      <c r="R387" s="23">
        <f t="shared" si="385"/>
        <v>0</v>
      </c>
      <c r="S387" s="23">
        <f t="shared" si="385"/>
        <v>0</v>
      </c>
      <c r="T387" s="23">
        <f t="shared" si="385"/>
        <v>0</v>
      </c>
      <c r="U387" s="23">
        <f t="shared" si="385"/>
        <v>0</v>
      </c>
      <c r="V387" s="23">
        <f t="shared" si="385"/>
        <v>0</v>
      </c>
      <c r="W387" s="23">
        <f t="shared" si="385"/>
        <v>0</v>
      </c>
      <c r="X387" s="23">
        <f t="shared" si="385"/>
        <v>0</v>
      </c>
      <c r="Y387" s="23">
        <f t="shared" si="385"/>
        <v>0</v>
      </c>
      <c r="Z387" s="23">
        <f t="shared" si="385"/>
        <v>0</v>
      </c>
      <c r="AA387" s="23">
        <f t="shared" si="385"/>
        <v>0</v>
      </c>
      <c r="AB387" s="23">
        <f t="shared" si="385"/>
        <v>0</v>
      </c>
      <c r="AC387" s="23">
        <f t="shared" si="385"/>
        <v>0</v>
      </c>
      <c r="AD387" s="100"/>
      <c r="AE387" s="100"/>
    </row>
    <row r="388" spans="1:31" x14ac:dyDescent="0.25">
      <c r="A388" s="101"/>
      <c r="B388" s="95" t="s">
        <v>15</v>
      </c>
      <c r="C388" s="19"/>
      <c r="D388" s="20"/>
      <c r="E388" s="20"/>
      <c r="F388" s="19"/>
      <c r="G388" s="23">
        <f t="shared" ref="G388:G389" si="386">G395+G402</f>
        <v>0</v>
      </c>
      <c r="H388" s="23">
        <f t="shared" ref="H388:AC388" si="387">H395+H402</f>
        <v>0</v>
      </c>
      <c r="I388" s="23">
        <f t="shared" si="387"/>
        <v>0</v>
      </c>
      <c r="J388" s="23">
        <f t="shared" si="387"/>
        <v>0</v>
      </c>
      <c r="K388" s="23">
        <f t="shared" si="387"/>
        <v>0</v>
      </c>
      <c r="L388" s="23">
        <f t="shared" si="387"/>
        <v>0</v>
      </c>
      <c r="M388" s="23">
        <f t="shared" si="387"/>
        <v>0</v>
      </c>
      <c r="N388" s="23">
        <f t="shared" si="387"/>
        <v>0</v>
      </c>
      <c r="O388" s="23">
        <f t="shared" si="387"/>
        <v>0</v>
      </c>
      <c r="P388" s="23">
        <f t="shared" si="387"/>
        <v>0</v>
      </c>
      <c r="Q388" s="23">
        <f t="shared" si="387"/>
        <v>0</v>
      </c>
      <c r="R388" s="23">
        <f t="shared" si="387"/>
        <v>0</v>
      </c>
      <c r="S388" s="23">
        <f t="shared" si="387"/>
        <v>0</v>
      </c>
      <c r="T388" s="23">
        <f t="shared" si="387"/>
        <v>0</v>
      </c>
      <c r="U388" s="23">
        <f t="shared" si="387"/>
        <v>0</v>
      </c>
      <c r="V388" s="23">
        <f t="shared" si="387"/>
        <v>0</v>
      </c>
      <c r="W388" s="23">
        <f t="shared" si="387"/>
        <v>0</v>
      </c>
      <c r="X388" s="23">
        <f t="shared" si="387"/>
        <v>0</v>
      </c>
      <c r="Y388" s="23">
        <f t="shared" si="387"/>
        <v>0</v>
      </c>
      <c r="Z388" s="23">
        <f t="shared" si="387"/>
        <v>0</v>
      </c>
      <c r="AA388" s="23">
        <f t="shared" si="387"/>
        <v>0</v>
      </c>
      <c r="AB388" s="23">
        <f t="shared" si="387"/>
        <v>0</v>
      </c>
      <c r="AC388" s="23">
        <f t="shared" si="387"/>
        <v>0</v>
      </c>
      <c r="AD388" s="100"/>
      <c r="AE388" s="100"/>
    </row>
    <row r="389" spans="1:31" ht="34.200000000000003" customHeight="1" x14ac:dyDescent="0.25">
      <c r="A389" s="101"/>
      <c r="B389" s="97" t="s">
        <v>12</v>
      </c>
      <c r="C389" s="19"/>
      <c r="D389" s="20"/>
      <c r="E389" s="20"/>
      <c r="F389" s="19"/>
      <c r="G389" s="23">
        <f t="shared" si="386"/>
        <v>0</v>
      </c>
      <c r="H389" s="23">
        <f t="shared" ref="H389:AC389" si="388">H396+H403</f>
        <v>0</v>
      </c>
      <c r="I389" s="23">
        <f t="shared" si="388"/>
        <v>0</v>
      </c>
      <c r="J389" s="23">
        <f t="shared" si="388"/>
        <v>0</v>
      </c>
      <c r="K389" s="23">
        <f t="shared" si="388"/>
        <v>0</v>
      </c>
      <c r="L389" s="23">
        <f t="shared" si="388"/>
        <v>0</v>
      </c>
      <c r="M389" s="23">
        <f t="shared" si="388"/>
        <v>0</v>
      </c>
      <c r="N389" s="23">
        <f t="shared" si="388"/>
        <v>0</v>
      </c>
      <c r="O389" s="23">
        <f t="shared" si="388"/>
        <v>0</v>
      </c>
      <c r="P389" s="23">
        <f t="shared" si="388"/>
        <v>0</v>
      </c>
      <c r="Q389" s="23">
        <f t="shared" si="388"/>
        <v>0</v>
      </c>
      <c r="R389" s="23">
        <f t="shared" si="388"/>
        <v>0</v>
      </c>
      <c r="S389" s="23">
        <f t="shared" si="388"/>
        <v>0</v>
      </c>
      <c r="T389" s="23">
        <f t="shared" si="388"/>
        <v>0</v>
      </c>
      <c r="U389" s="23">
        <f t="shared" si="388"/>
        <v>0</v>
      </c>
      <c r="V389" s="23">
        <f t="shared" si="388"/>
        <v>0</v>
      </c>
      <c r="W389" s="23">
        <f t="shared" si="388"/>
        <v>0</v>
      </c>
      <c r="X389" s="23">
        <f t="shared" si="388"/>
        <v>0</v>
      </c>
      <c r="Y389" s="23">
        <f t="shared" si="388"/>
        <v>0</v>
      </c>
      <c r="Z389" s="23">
        <f t="shared" si="388"/>
        <v>0</v>
      </c>
      <c r="AA389" s="23">
        <f t="shared" si="388"/>
        <v>0</v>
      </c>
      <c r="AB389" s="23">
        <f t="shared" si="388"/>
        <v>0</v>
      </c>
      <c r="AC389" s="23">
        <f t="shared" si="388"/>
        <v>0</v>
      </c>
      <c r="AD389" s="100"/>
      <c r="AE389" s="100"/>
    </row>
    <row r="390" spans="1:31" ht="26.4" x14ac:dyDescent="0.25">
      <c r="A390" s="122" t="s">
        <v>244</v>
      </c>
      <c r="B390" s="95" t="s">
        <v>109</v>
      </c>
      <c r="C390" s="22"/>
      <c r="D390" s="20"/>
      <c r="E390" s="20"/>
      <c r="F390" s="19"/>
      <c r="G390" s="48">
        <v>2473</v>
      </c>
      <c r="H390" s="46">
        <v>2345</v>
      </c>
      <c r="I390" s="47">
        <v>2473</v>
      </c>
      <c r="J390" s="47">
        <v>2345</v>
      </c>
      <c r="K390" s="47">
        <v>2473</v>
      </c>
      <c r="L390" s="47"/>
      <c r="M390" s="47">
        <v>2473</v>
      </c>
      <c r="N390" s="47"/>
      <c r="O390" s="47">
        <v>2473</v>
      </c>
      <c r="P390" s="46"/>
      <c r="Q390" s="48">
        <v>2806</v>
      </c>
      <c r="R390" s="48"/>
      <c r="S390" s="48">
        <v>2806</v>
      </c>
      <c r="T390" s="48">
        <v>2576</v>
      </c>
      <c r="U390" s="48">
        <v>2806</v>
      </c>
      <c r="V390" s="48">
        <v>2576</v>
      </c>
      <c r="W390" s="48">
        <v>2806</v>
      </c>
      <c r="X390" s="48">
        <v>2576</v>
      </c>
      <c r="Y390" s="48">
        <v>2806</v>
      </c>
      <c r="Z390" s="48">
        <v>2576</v>
      </c>
      <c r="AA390" s="48">
        <v>2576</v>
      </c>
      <c r="AB390" s="48">
        <v>2576</v>
      </c>
      <c r="AC390" s="48">
        <v>2576</v>
      </c>
      <c r="AD390" s="107" t="s">
        <v>76</v>
      </c>
      <c r="AE390" s="100" t="s">
        <v>486</v>
      </c>
    </row>
    <row r="391" spans="1:31" ht="26.4" customHeight="1" x14ac:dyDescent="0.25">
      <c r="A391" s="122"/>
      <c r="B391" s="95" t="s">
        <v>6</v>
      </c>
      <c r="C391" s="22"/>
      <c r="D391" s="20"/>
      <c r="E391" s="20"/>
      <c r="F391" s="19"/>
      <c r="G391" s="48">
        <f>ROUND(G392/G390,1)</f>
        <v>40.1</v>
      </c>
      <c r="H391" s="48">
        <f t="shared" ref="H391:AC391" si="389">ROUND(H392/H390,1)</f>
        <v>9.8000000000000007</v>
      </c>
      <c r="I391" s="48">
        <f t="shared" si="389"/>
        <v>9.4</v>
      </c>
      <c r="J391" s="48">
        <f t="shared" si="389"/>
        <v>9.8000000000000007</v>
      </c>
      <c r="K391" s="48">
        <f t="shared" si="389"/>
        <v>9.5</v>
      </c>
      <c r="L391" s="48" t="e">
        <f t="shared" si="389"/>
        <v>#DIV/0!</v>
      </c>
      <c r="M391" s="48">
        <f t="shared" si="389"/>
        <v>9.5</v>
      </c>
      <c r="N391" s="48" t="e">
        <f t="shared" si="389"/>
        <v>#DIV/0!</v>
      </c>
      <c r="O391" s="48">
        <f t="shared" si="389"/>
        <v>11.8</v>
      </c>
      <c r="P391" s="48" t="e">
        <f t="shared" si="389"/>
        <v>#DIV/0!</v>
      </c>
      <c r="Q391" s="48">
        <f t="shared" si="389"/>
        <v>41.1</v>
      </c>
      <c r="R391" s="48" t="e">
        <f t="shared" si="389"/>
        <v>#DIV/0!</v>
      </c>
      <c r="S391" s="48">
        <f t="shared" si="389"/>
        <v>8.4</v>
      </c>
      <c r="T391" s="48">
        <f t="shared" si="389"/>
        <v>0</v>
      </c>
      <c r="U391" s="48">
        <f t="shared" si="389"/>
        <v>8.9</v>
      </c>
      <c r="V391" s="48">
        <f t="shared" si="389"/>
        <v>0</v>
      </c>
      <c r="W391" s="48">
        <f t="shared" si="389"/>
        <v>9</v>
      </c>
      <c r="X391" s="48">
        <f t="shared" si="389"/>
        <v>0</v>
      </c>
      <c r="Y391" s="48">
        <f t="shared" si="389"/>
        <v>14.8</v>
      </c>
      <c r="Z391" s="48">
        <f t="shared" si="389"/>
        <v>0</v>
      </c>
      <c r="AA391" s="48">
        <f t="shared" si="389"/>
        <v>41</v>
      </c>
      <c r="AB391" s="48">
        <f t="shared" si="389"/>
        <v>41</v>
      </c>
      <c r="AC391" s="48">
        <f t="shared" si="389"/>
        <v>41</v>
      </c>
      <c r="AD391" s="108"/>
      <c r="AE391" s="100"/>
    </row>
    <row r="392" spans="1:31" ht="41.4" customHeight="1" x14ac:dyDescent="0.25">
      <c r="A392" s="101"/>
      <c r="B392" s="98" t="s">
        <v>101</v>
      </c>
      <c r="C392" s="19"/>
      <c r="D392" s="20"/>
      <c r="E392" s="20"/>
      <c r="F392" s="19"/>
      <c r="G392" s="48">
        <f>SUM(G393:G396)</f>
        <v>99152.3</v>
      </c>
      <c r="H392" s="48">
        <f t="shared" ref="H392:AC392" si="390">SUM(H393:H396)</f>
        <v>22920.400000000001</v>
      </c>
      <c r="I392" s="48">
        <f t="shared" si="390"/>
        <v>23124.7</v>
      </c>
      <c r="J392" s="48">
        <f t="shared" si="390"/>
        <v>22920.400000000001</v>
      </c>
      <c r="K392" s="48">
        <f t="shared" si="390"/>
        <v>23374.7</v>
      </c>
      <c r="L392" s="48">
        <f t="shared" si="390"/>
        <v>0</v>
      </c>
      <c r="M392" s="48">
        <f t="shared" si="390"/>
        <v>23524.7</v>
      </c>
      <c r="N392" s="48">
        <f t="shared" si="390"/>
        <v>0</v>
      </c>
      <c r="O392" s="48">
        <f t="shared" si="390"/>
        <v>29128.2</v>
      </c>
      <c r="P392" s="48">
        <f t="shared" si="390"/>
        <v>0</v>
      </c>
      <c r="Q392" s="48">
        <f t="shared" si="390"/>
        <v>115337.70000000001</v>
      </c>
      <c r="R392" s="48">
        <f t="shared" si="390"/>
        <v>0</v>
      </c>
      <c r="S392" s="48">
        <f t="shared" si="390"/>
        <v>23613.72</v>
      </c>
      <c r="T392" s="48">
        <f t="shared" si="390"/>
        <v>0</v>
      </c>
      <c r="U392" s="48">
        <f t="shared" si="390"/>
        <v>24991.9</v>
      </c>
      <c r="V392" s="48">
        <f t="shared" si="390"/>
        <v>0</v>
      </c>
      <c r="W392" s="48">
        <f t="shared" si="390"/>
        <v>25159.9</v>
      </c>
      <c r="X392" s="48">
        <f t="shared" si="390"/>
        <v>0</v>
      </c>
      <c r="Y392" s="48">
        <f t="shared" si="390"/>
        <v>41572.18</v>
      </c>
      <c r="Z392" s="48">
        <f t="shared" si="390"/>
        <v>0</v>
      </c>
      <c r="AA392" s="48">
        <f t="shared" si="390"/>
        <v>105633</v>
      </c>
      <c r="AB392" s="48">
        <f t="shared" si="390"/>
        <v>105633</v>
      </c>
      <c r="AC392" s="48">
        <f t="shared" si="390"/>
        <v>105633</v>
      </c>
      <c r="AD392" s="108"/>
      <c r="AE392" s="100"/>
    </row>
    <row r="393" spans="1:31" ht="13.2" customHeight="1" x14ac:dyDescent="0.25">
      <c r="A393" s="101"/>
      <c r="B393" s="95" t="s">
        <v>17</v>
      </c>
      <c r="C393" s="19">
        <v>136</v>
      </c>
      <c r="D393" s="20" t="s">
        <v>40</v>
      </c>
      <c r="E393" s="20" t="s">
        <v>188</v>
      </c>
      <c r="F393" s="19">
        <v>810</v>
      </c>
      <c r="G393" s="48">
        <f>I393+K393+M393+O393</f>
        <v>99152.3</v>
      </c>
      <c r="H393" s="46">
        <f>J393+L393+N393+P393</f>
        <v>22920.400000000001</v>
      </c>
      <c r="I393" s="47">
        <v>23124.7</v>
      </c>
      <c r="J393" s="47">
        <v>22920.400000000001</v>
      </c>
      <c r="K393" s="47">
        <v>23374.7</v>
      </c>
      <c r="L393" s="47"/>
      <c r="M393" s="47">
        <v>23524.7</v>
      </c>
      <c r="N393" s="47"/>
      <c r="O393" s="47">
        <f>28117+1011.2</f>
        <v>29128.2</v>
      </c>
      <c r="P393" s="46"/>
      <c r="Q393" s="48">
        <f>S393+U393+W393+Y393</f>
        <v>115337.70000000001</v>
      </c>
      <c r="R393" s="46">
        <f>T393+V393+X393+Z393</f>
        <v>0</v>
      </c>
      <c r="S393" s="48">
        <v>23613.72</v>
      </c>
      <c r="T393" s="48"/>
      <c r="U393" s="48">
        <v>24991.9</v>
      </c>
      <c r="V393" s="48"/>
      <c r="W393" s="48">
        <v>25159.9</v>
      </c>
      <c r="X393" s="48"/>
      <c r="Y393" s="48">
        <f>31867.48+9704.7</f>
        <v>41572.18</v>
      </c>
      <c r="Z393" s="48"/>
      <c r="AA393" s="48">
        <v>105633</v>
      </c>
      <c r="AB393" s="23">
        <v>105633</v>
      </c>
      <c r="AC393" s="23">
        <v>105633</v>
      </c>
      <c r="AD393" s="108"/>
      <c r="AE393" s="100"/>
    </row>
    <row r="394" spans="1:31" ht="13.2" customHeight="1" x14ac:dyDescent="0.25">
      <c r="A394" s="101"/>
      <c r="B394" s="95" t="s">
        <v>14</v>
      </c>
      <c r="C394" s="19"/>
      <c r="D394" s="20"/>
      <c r="E394" s="20"/>
      <c r="F394" s="19"/>
      <c r="G394" s="23">
        <f>I394+K394+M394+O394</f>
        <v>0</v>
      </c>
      <c r="H394" s="28">
        <f>J394+L394+N394+P394</f>
        <v>0</v>
      </c>
      <c r="I394" s="29"/>
      <c r="J394" s="29"/>
      <c r="K394" s="29"/>
      <c r="L394" s="29"/>
      <c r="M394" s="29"/>
      <c r="N394" s="29"/>
      <c r="O394" s="29"/>
      <c r="P394" s="28"/>
      <c r="Q394" s="23">
        <f>S394+U394+W394+Y394</f>
        <v>0</v>
      </c>
      <c r="R394" s="28">
        <f>T394+V394+X394+Z394</f>
        <v>0</v>
      </c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108"/>
      <c r="AE394" s="100"/>
    </row>
    <row r="395" spans="1:31" ht="13.2" customHeight="1" x14ac:dyDescent="0.25">
      <c r="A395" s="101"/>
      <c r="B395" s="95" t="s">
        <v>15</v>
      </c>
      <c r="C395" s="19"/>
      <c r="D395" s="20"/>
      <c r="E395" s="20"/>
      <c r="F395" s="19"/>
      <c r="G395" s="23">
        <f t="shared" ref="G395:H396" si="391">I395+K395+M395+O395</f>
        <v>0</v>
      </c>
      <c r="H395" s="28">
        <f t="shared" si="391"/>
        <v>0</v>
      </c>
      <c r="I395" s="29"/>
      <c r="J395" s="29"/>
      <c r="K395" s="29"/>
      <c r="L395" s="29"/>
      <c r="M395" s="29"/>
      <c r="N395" s="29"/>
      <c r="O395" s="29"/>
      <c r="P395" s="28"/>
      <c r="Q395" s="23">
        <f t="shared" ref="Q395:Q396" si="392">S395+U395+W395+Y395</f>
        <v>0</v>
      </c>
      <c r="R395" s="28">
        <f t="shared" ref="R395:R396" si="393">T395+V395+X395+Z395</f>
        <v>0</v>
      </c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108"/>
      <c r="AE395" s="100"/>
    </row>
    <row r="396" spans="1:31" ht="13.2" customHeight="1" x14ac:dyDescent="0.25">
      <c r="A396" s="101"/>
      <c r="B396" s="97" t="s">
        <v>12</v>
      </c>
      <c r="C396" s="19"/>
      <c r="D396" s="20"/>
      <c r="E396" s="20"/>
      <c r="F396" s="19"/>
      <c r="G396" s="23">
        <f t="shared" si="391"/>
        <v>0</v>
      </c>
      <c r="H396" s="28">
        <f t="shared" si="391"/>
        <v>0</v>
      </c>
      <c r="I396" s="29"/>
      <c r="J396" s="29"/>
      <c r="K396" s="29"/>
      <c r="L396" s="29"/>
      <c r="M396" s="29"/>
      <c r="N396" s="29"/>
      <c r="O396" s="29"/>
      <c r="P396" s="28"/>
      <c r="Q396" s="23">
        <f t="shared" si="392"/>
        <v>0</v>
      </c>
      <c r="R396" s="28">
        <f t="shared" si="393"/>
        <v>0</v>
      </c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109"/>
      <c r="AE396" s="100"/>
    </row>
    <row r="397" spans="1:31" ht="39.6" customHeight="1" x14ac:dyDescent="0.25">
      <c r="A397" s="122" t="s">
        <v>245</v>
      </c>
      <c r="B397" s="97" t="s">
        <v>112</v>
      </c>
      <c r="C397" s="22"/>
      <c r="D397" s="20"/>
      <c r="E397" s="20"/>
      <c r="F397" s="19"/>
      <c r="G397" s="23">
        <v>2050</v>
      </c>
      <c r="H397" s="28">
        <v>2038</v>
      </c>
      <c r="I397" s="29">
        <v>2050</v>
      </c>
      <c r="J397" s="29">
        <v>2038</v>
      </c>
      <c r="K397" s="29">
        <v>2050</v>
      </c>
      <c r="L397" s="29"/>
      <c r="M397" s="29">
        <v>2050</v>
      </c>
      <c r="N397" s="29"/>
      <c r="O397" s="29">
        <v>2050</v>
      </c>
      <c r="P397" s="28"/>
      <c r="Q397" s="23">
        <v>2305</v>
      </c>
      <c r="R397" s="23"/>
      <c r="S397" s="23">
        <v>2305</v>
      </c>
      <c r="T397" s="23"/>
      <c r="U397" s="23">
        <v>2305</v>
      </c>
      <c r="V397" s="23"/>
      <c r="W397" s="23">
        <v>2305</v>
      </c>
      <c r="X397" s="23"/>
      <c r="Y397" s="23">
        <v>2305</v>
      </c>
      <c r="Z397" s="23"/>
      <c r="AA397" s="23">
        <v>2305</v>
      </c>
      <c r="AB397" s="23">
        <v>2305</v>
      </c>
      <c r="AC397" s="23">
        <v>2305</v>
      </c>
      <c r="AD397" s="100" t="s">
        <v>76</v>
      </c>
      <c r="AE397" s="100" t="s">
        <v>487</v>
      </c>
    </row>
    <row r="398" spans="1:31" ht="26.4" customHeight="1" x14ac:dyDescent="0.25">
      <c r="A398" s="101"/>
      <c r="B398" s="95" t="s">
        <v>129</v>
      </c>
      <c r="C398" s="19"/>
      <c r="D398" s="20"/>
      <c r="E398" s="20"/>
      <c r="F398" s="19"/>
      <c r="G398" s="23">
        <f>ROUND(G399/G397,1)</f>
        <v>47.6</v>
      </c>
      <c r="H398" s="23">
        <f t="shared" ref="H398:AC398" si="394">ROUND(H399/H397,1)</f>
        <v>10.8</v>
      </c>
      <c r="I398" s="23">
        <f t="shared" si="394"/>
        <v>11</v>
      </c>
      <c r="J398" s="23">
        <f t="shared" si="394"/>
        <v>10.8</v>
      </c>
      <c r="K398" s="23">
        <f t="shared" si="394"/>
        <v>11</v>
      </c>
      <c r="L398" s="23" t="e">
        <f t="shared" si="394"/>
        <v>#DIV/0!</v>
      </c>
      <c r="M398" s="23">
        <f t="shared" si="394"/>
        <v>11</v>
      </c>
      <c r="N398" s="23" t="e">
        <f t="shared" si="394"/>
        <v>#DIV/0!</v>
      </c>
      <c r="O398" s="23">
        <f t="shared" si="394"/>
        <v>14.6</v>
      </c>
      <c r="P398" s="23" t="e">
        <f t="shared" si="394"/>
        <v>#DIV/0!</v>
      </c>
      <c r="Q398" s="23">
        <f t="shared" si="394"/>
        <v>43.7</v>
      </c>
      <c r="R398" s="23" t="e">
        <f t="shared" si="394"/>
        <v>#DIV/0!</v>
      </c>
      <c r="S398" s="23">
        <f t="shared" si="394"/>
        <v>9.9</v>
      </c>
      <c r="T398" s="23" t="e">
        <f t="shared" si="394"/>
        <v>#DIV/0!</v>
      </c>
      <c r="U398" s="23">
        <f t="shared" si="394"/>
        <v>9.9</v>
      </c>
      <c r="V398" s="23" t="e">
        <f t="shared" si="394"/>
        <v>#DIV/0!</v>
      </c>
      <c r="W398" s="23">
        <f t="shared" si="394"/>
        <v>10.4</v>
      </c>
      <c r="X398" s="23" t="e">
        <f t="shared" si="394"/>
        <v>#DIV/0!</v>
      </c>
      <c r="Y398" s="23">
        <f t="shared" si="394"/>
        <v>13.5</v>
      </c>
      <c r="Z398" s="23" t="e">
        <f t="shared" si="394"/>
        <v>#DIV/0!</v>
      </c>
      <c r="AA398" s="23">
        <f t="shared" si="394"/>
        <v>43.7</v>
      </c>
      <c r="AB398" s="23">
        <f t="shared" si="394"/>
        <v>43.7</v>
      </c>
      <c r="AC398" s="23">
        <f t="shared" si="394"/>
        <v>43.7</v>
      </c>
      <c r="AD398" s="100"/>
      <c r="AE398" s="100"/>
    </row>
    <row r="399" spans="1:31" ht="34.200000000000003" customHeight="1" x14ac:dyDescent="0.25">
      <c r="A399" s="101"/>
      <c r="B399" s="95" t="s">
        <v>101</v>
      </c>
      <c r="C399" s="19"/>
      <c r="D399" s="20"/>
      <c r="E399" s="20"/>
      <c r="F399" s="19"/>
      <c r="G399" s="23">
        <f>SUM(G400:G403)</f>
        <v>97534.9</v>
      </c>
      <c r="H399" s="23">
        <f t="shared" ref="H399:AC399" si="395">SUM(H400:H403)</f>
        <v>22082.6</v>
      </c>
      <c r="I399" s="23">
        <f t="shared" si="395"/>
        <v>22519.5</v>
      </c>
      <c r="J399" s="23">
        <f t="shared" si="395"/>
        <v>22082.6</v>
      </c>
      <c r="K399" s="23">
        <f t="shared" si="395"/>
        <v>22519.5</v>
      </c>
      <c r="L399" s="23">
        <f t="shared" si="395"/>
        <v>0</v>
      </c>
      <c r="M399" s="23">
        <f t="shared" si="395"/>
        <v>22519.5</v>
      </c>
      <c r="N399" s="23">
        <f t="shared" si="395"/>
        <v>0</v>
      </c>
      <c r="O399" s="23">
        <f t="shared" si="395"/>
        <v>29976.400000000001</v>
      </c>
      <c r="P399" s="23">
        <f t="shared" si="395"/>
        <v>0</v>
      </c>
      <c r="Q399" s="23">
        <f t="shared" si="395"/>
        <v>100794.1</v>
      </c>
      <c r="R399" s="23">
        <f t="shared" si="395"/>
        <v>0</v>
      </c>
      <c r="S399" s="23">
        <f t="shared" si="395"/>
        <v>22919.9</v>
      </c>
      <c r="T399" s="23">
        <f t="shared" si="395"/>
        <v>0</v>
      </c>
      <c r="U399" s="23">
        <f t="shared" si="395"/>
        <v>22919.9</v>
      </c>
      <c r="V399" s="23">
        <f t="shared" si="395"/>
        <v>0</v>
      </c>
      <c r="W399" s="23">
        <f t="shared" si="395"/>
        <v>23919.9</v>
      </c>
      <c r="X399" s="23">
        <f t="shared" si="395"/>
        <v>0</v>
      </c>
      <c r="Y399" s="23">
        <f t="shared" si="395"/>
        <v>31034.400000000001</v>
      </c>
      <c r="Z399" s="23">
        <f t="shared" si="395"/>
        <v>0</v>
      </c>
      <c r="AA399" s="23">
        <f t="shared" si="395"/>
        <v>100794.10000000002</v>
      </c>
      <c r="AB399" s="23">
        <f t="shared" si="395"/>
        <v>100794.10000000002</v>
      </c>
      <c r="AC399" s="23">
        <f t="shared" si="395"/>
        <v>100794.10000000002</v>
      </c>
      <c r="AD399" s="100"/>
      <c r="AE399" s="100"/>
    </row>
    <row r="400" spans="1:31" ht="13.2" customHeight="1" x14ac:dyDescent="0.25">
      <c r="A400" s="101"/>
      <c r="B400" s="95" t="s">
        <v>17</v>
      </c>
      <c r="C400" s="19">
        <v>136</v>
      </c>
      <c r="D400" s="20" t="s">
        <v>41</v>
      </c>
      <c r="E400" s="20" t="s">
        <v>206</v>
      </c>
      <c r="F400" s="19">
        <v>810</v>
      </c>
      <c r="G400" s="23">
        <f>I400+K400+M400+O400</f>
        <v>97534.9</v>
      </c>
      <c r="H400" s="28">
        <f>J400+L400+N400+P400</f>
        <v>22082.6</v>
      </c>
      <c r="I400" s="29">
        <v>22519.5</v>
      </c>
      <c r="J400" s="29">
        <v>22082.6</v>
      </c>
      <c r="K400" s="29">
        <v>22519.5</v>
      </c>
      <c r="L400" s="29"/>
      <c r="M400" s="29">
        <v>22519.5</v>
      </c>
      <c r="N400" s="29"/>
      <c r="O400" s="29">
        <v>29976.400000000001</v>
      </c>
      <c r="P400" s="50"/>
      <c r="Q400" s="23">
        <f>S400+U400+W400+Y400</f>
        <v>100794.1</v>
      </c>
      <c r="R400" s="28">
        <f>T400+V400+X400+Z400</f>
        <v>0</v>
      </c>
      <c r="S400" s="23">
        <v>22919.9</v>
      </c>
      <c r="T400" s="23"/>
      <c r="U400" s="23">
        <v>22919.9</v>
      </c>
      <c r="V400" s="23"/>
      <c r="W400" s="23">
        <v>23919.9</v>
      </c>
      <c r="X400" s="23"/>
      <c r="Y400" s="23">
        <v>31034.400000000001</v>
      </c>
      <c r="Z400" s="23"/>
      <c r="AA400" s="23">
        <v>100794.10000000002</v>
      </c>
      <c r="AB400" s="23">
        <v>100794.10000000002</v>
      </c>
      <c r="AC400" s="23">
        <v>100794.10000000002</v>
      </c>
      <c r="AD400" s="100"/>
      <c r="AE400" s="100"/>
    </row>
    <row r="401" spans="1:31" ht="13.2" customHeight="1" x14ac:dyDescent="0.25">
      <c r="A401" s="101"/>
      <c r="B401" s="95" t="s">
        <v>14</v>
      </c>
      <c r="C401" s="19"/>
      <c r="D401" s="20"/>
      <c r="E401" s="20"/>
      <c r="F401" s="19"/>
      <c r="G401" s="23">
        <f>I401+K401+M401+O401</f>
        <v>0</v>
      </c>
      <c r="H401" s="28">
        <f>J401+L401+N401+P401</f>
        <v>0</v>
      </c>
      <c r="I401" s="29"/>
      <c r="J401" s="29"/>
      <c r="K401" s="29"/>
      <c r="L401" s="29"/>
      <c r="M401" s="29"/>
      <c r="N401" s="29"/>
      <c r="O401" s="29"/>
      <c r="P401" s="28"/>
      <c r="Q401" s="23">
        <f>S401+U401+W401+Y401</f>
        <v>0</v>
      </c>
      <c r="R401" s="28">
        <f>T401+V401+X401+Z401</f>
        <v>0</v>
      </c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100"/>
      <c r="AE401" s="100"/>
    </row>
    <row r="402" spans="1:31" ht="13.2" customHeight="1" x14ac:dyDescent="0.25">
      <c r="A402" s="101"/>
      <c r="B402" s="95" t="s">
        <v>15</v>
      </c>
      <c r="C402" s="19"/>
      <c r="D402" s="20"/>
      <c r="E402" s="20"/>
      <c r="F402" s="19"/>
      <c r="G402" s="23">
        <f t="shared" ref="G402:H403" si="396">I402+K402+M402+O402</f>
        <v>0</v>
      </c>
      <c r="H402" s="28">
        <f t="shared" si="396"/>
        <v>0</v>
      </c>
      <c r="I402" s="29"/>
      <c r="J402" s="29"/>
      <c r="K402" s="29"/>
      <c r="L402" s="29"/>
      <c r="M402" s="29"/>
      <c r="N402" s="29"/>
      <c r="O402" s="29"/>
      <c r="P402" s="28"/>
      <c r="Q402" s="23">
        <f t="shared" ref="Q402:Q403" si="397">S402+U402+W402+Y402</f>
        <v>0</v>
      </c>
      <c r="R402" s="28">
        <f t="shared" ref="R402:R403" si="398">T402+V402+X402+Z402</f>
        <v>0</v>
      </c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100"/>
      <c r="AE402" s="100"/>
    </row>
    <row r="403" spans="1:31" ht="13.2" customHeight="1" x14ac:dyDescent="0.25">
      <c r="A403" s="101"/>
      <c r="B403" s="97" t="s">
        <v>12</v>
      </c>
      <c r="C403" s="19"/>
      <c r="D403" s="20"/>
      <c r="E403" s="20"/>
      <c r="F403" s="19"/>
      <c r="G403" s="23">
        <f t="shared" si="396"/>
        <v>0</v>
      </c>
      <c r="H403" s="28">
        <f t="shared" si="396"/>
        <v>0</v>
      </c>
      <c r="I403" s="29"/>
      <c r="J403" s="29"/>
      <c r="K403" s="29"/>
      <c r="L403" s="29"/>
      <c r="M403" s="29"/>
      <c r="N403" s="29"/>
      <c r="O403" s="29"/>
      <c r="P403" s="28"/>
      <c r="Q403" s="23">
        <f t="shared" si="397"/>
        <v>0</v>
      </c>
      <c r="R403" s="28">
        <f t="shared" si="398"/>
        <v>0</v>
      </c>
      <c r="S403" s="23"/>
      <c r="T403" s="23"/>
      <c r="U403" s="23"/>
      <c r="V403" s="23"/>
      <c r="W403" s="23"/>
      <c r="X403" s="23"/>
      <c r="Y403" s="23"/>
      <c r="Z403" s="23"/>
      <c r="AA403" s="23"/>
      <c r="AB403" s="93"/>
      <c r="AC403" s="93"/>
      <c r="AD403" s="100"/>
      <c r="AE403" s="100"/>
    </row>
    <row r="404" spans="1:31" ht="26.4" customHeight="1" x14ac:dyDescent="0.25">
      <c r="A404" s="122" t="s">
        <v>246</v>
      </c>
      <c r="B404" s="95" t="s">
        <v>150</v>
      </c>
      <c r="C404" s="22"/>
      <c r="D404" s="20"/>
      <c r="E404" s="20"/>
      <c r="F404" s="19"/>
      <c r="G404" s="23"/>
      <c r="H404" s="28"/>
      <c r="I404" s="23"/>
      <c r="J404" s="23"/>
      <c r="K404" s="23"/>
      <c r="L404" s="23"/>
      <c r="M404" s="23"/>
      <c r="N404" s="23"/>
      <c r="O404" s="23"/>
      <c r="P404" s="28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100" t="s">
        <v>247</v>
      </c>
      <c r="AE404" s="100" t="s">
        <v>337</v>
      </c>
    </row>
    <row r="405" spans="1:31" ht="26.4" customHeight="1" x14ac:dyDescent="0.25">
      <c r="A405" s="101"/>
      <c r="B405" s="95" t="s">
        <v>129</v>
      </c>
      <c r="C405" s="19"/>
      <c r="D405" s="20"/>
      <c r="E405" s="20"/>
      <c r="F405" s="19"/>
      <c r="G405" s="23"/>
      <c r="H405" s="28"/>
      <c r="I405" s="23"/>
      <c r="J405" s="23"/>
      <c r="K405" s="23"/>
      <c r="L405" s="23"/>
      <c r="M405" s="23"/>
      <c r="N405" s="23"/>
      <c r="O405" s="23"/>
      <c r="P405" s="28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100"/>
      <c r="AE405" s="100"/>
    </row>
    <row r="406" spans="1:31" ht="31.95" customHeight="1" x14ac:dyDescent="0.25">
      <c r="A406" s="101"/>
      <c r="B406" s="95" t="s">
        <v>101</v>
      </c>
      <c r="C406" s="19"/>
      <c r="D406" s="20"/>
      <c r="E406" s="20"/>
      <c r="F406" s="19"/>
      <c r="G406" s="42">
        <f t="shared" ref="G406:AC406" si="399">SUM(G407:G414)</f>
        <v>90907.099999999991</v>
      </c>
      <c r="H406" s="42">
        <f t="shared" si="399"/>
        <v>2269.4</v>
      </c>
      <c r="I406" s="42">
        <f t="shared" si="399"/>
        <v>2374.8000000000002</v>
      </c>
      <c r="J406" s="42">
        <f t="shared" si="399"/>
        <v>2269.4</v>
      </c>
      <c r="K406" s="42">
        <f t="shared" si="399"/>
        <v>21747.7</v>
      </c>
      <c r="L406" s="42">
        <f t="shared" si="399"/>
        <v>0</v>
      </c>
      <c r="M406" s="42">
        <f t="shared" si="399"/>
        <v>32886</v>
      </c>
      <c r="N406" s="42">
        <f t="shared" si="399"/>
        <v>0</v>
      </c>
      <c r="O406" s="42">
        <f t="shared" si="399"/>
        <v>33898.6</v>
      </c>
      <c r="P406" s="42">
        <f t="shared" si="399"/>
        <v>0</v>
      </c>
      <c r="Q406" s="42">
        <f t="shared" si="399"/>
        <v>119557.5</v>
      </c>
      <c r="R406" s="42">
        <f t="shared" si="399"/>
        <v>0</v>
      </c>
      <c r="S406" s="42">
        <f t="shared" si="399"/>
        <v>2760.6543999999999</v>
      </c>
      <c r="T406" s="42">
        <f t="shared" si="399"/>
        <v>0</v>
      </c>
      <c r="U406" s="42">
        <f t="shared" si="399"/>
        <v>111350.71520000001</v>
      </c>
      <c r="V406" s="42">
        <f t="shared" si="399"/>
        <v>0</v>
      </c>
      <c r="W406" s="42">
        <f t="shared" si="399"/>
        <v>1614.3271999999999</v>
      </c>
      <c r="X406" s="42">
        <f t="shared" si="399"/>
        <v>0</v>
      </c>
      <c r="Y406" s="42">
        <f t="shared" si="399"/>
        <v>3831.8031999999998</v>
      </c>
      <c r="Z406" s="42">
        <f t="shared" si="399"/>
        <v>0</v>
      </c>
      <c r="AA406" s="42">
        <f t="shared" si="399"/>
        <v>159857.49999999997</v>
      </c>
      <c r="AB406" s="42">
        <f t="shared" si="399"/>
        <v>159857.49999999997</v>
      </c>
      <c r="AC406" s="42">
        <f t="shared" si="399"/>
        <v>159857.49999999997</v>
      </c>
      <c r="AD406" s="100"/>
      <c r="AE406" s="100"/>
    </row>
    <row r="407" spans="1:31" ht="35.25" customHeight="1" x14ac:dyDescent="0.25">
      <c r="A407" s="101"/>
      <c r="B407" s="105" t="s">
        <v>7</v>
      </c>
      <c r="C407" s="38" t="str">
        <f>C418</f>
        <v>136</v>
      </c>
      <c r="D407" s="38" t="str">
        <f t="shared" ref="D407:F407" si="400">D418</f>
        <v>0709</v>
      </c>
      <c r="E407" s="38" t="str">
        <f t="shared" si="400"/>
        <v>0710003470</v>
      </c>
      <c r="F407" s="38" t="str">
        <f t="shared" si="400"/>
        <v>244</v>
      </c>
      <c r="G407" s="42">
        <f>G418</f>
        <v>79700</v>
      </c>
      <c r="H407" s="42">
        <f t="shared" ref="H407:AB407" si="401">H418</f>
        <v>0</v>
      </c>
      <c r="I407" s="42">
        <f t="shared" si="401"/>
        <v>0</v>
      </c>
      <c r="J407" s="42">
        <f t="shared" si="401"/>
        <v>0</v>
      </c>
      <c r="K407" s="42">
        <f t="shared" si="401"/>
        <v>18723.7</v>
      </c>
      <c r="L407" s="42">
        <f t="shared" si="401"/>
        <v>0</v>
      </c>
      <c r="M407" s="42">
        <f t="shared" si="401"/>
        <v>30500</v>
      </c>
      <c r="N407" s="42">
        <f t="shared" si="401"/>
        <v>0</v>
      </c>
      <c r="O407" s="42">
        <f t="shared" si="401"/>
        <v>30476.3</v>
      </c>
      <c r="P407" s="42">
        <f t="shared" si="401"/>
        <v>0</v>
      </c>
      <c r="Q407" s="42">
        <f t="shared" si="401"/>
        <v>108500</v>
      </c>
      <c r="R407" s="42">
        <f t="shared" si="401"/>
        <v>0</v>
      </c>
      <c r="S407" s="42">
        <f t="shared" si="401"/>
        <v>0</v>
      </c>
      <c r="T407" s="42">
        <f t="shared" si="401"/>
        <v>0</v>
      </c>
      <c r="U407" s="42">
        <f t="shared" si="401"/>
        <v>108500</v>
      </c>
      <c r="V407" s="42">
        <f t="shared" si="401"/>
        <v>0</v>
      </c>
      <c r="W407" s="42">
        <f t="shared" si="401"/>
        <v>0</v>
      </c>
      <c r="X407" s="42">
        <f t="shared" si="401"/>
        <v>0</v>
      </c>
      <c r="Y407" s="42">
        <f t="shared" si="401"/>
        <v>0</v>
      </c>
      <c r="Z407" s="42">
        <f t="shared" si="401"/>
        <v>0</v>
      </c>
      <c r="AA407" s="42">
        <f t="shared" si="401"/>
        <v>148800</v>
      </c>
      <c r="AB407" s="42">
        <f t="shared" si="401"/>
        <v>148800</v>
      </c>
      <c r="AC407" s="42">
        <v>148800</v>
      </c>
      <c r="AD407" s="100"/>
      <c r="AE407" s="100"/>
    </row>
    <row r="408" spans="1:31" ht="18.75" customHeight="1" x14ac:dyDescent="0.25">
      <c r="A408" s="101"/>
      <c r="B408" s="110"/>
      <c r="C408" s="38">
        <f>C425</f>
        <v>136</v>
      </c>
      <c r="D408" s="38" t="str">
        <f t="shared" ref="D408:F408" si="402">D425</f>
        <v>0702</v>
      </c>
      <c r="E408" s="38" t="str">
        <f t="shared" si="402"/>
        <v>0710003589</v>
      </c>
      <c r="F408" s="38">
        <f t="shared" si="402"/>
        <v>321</v>
      </c>
      <c r="G408" s="42">
        <f>G425</f>
        <v>109.4</v>
      </c>
      <c r="H408" s="42">
        <f t="shared" ref="H408:AC408" si="403">H425</f>
        <v>5.7</v>
      </c>
      <c r="I408" s="42">
        <f t="shared" si="403"/>
        <v>6.6</v>
      </c>
      <c r="J408" s="42">
        <f t="shared" si="403"/>
        <v>5.7</v>
      </c>
      <c r="K408" s="42">
        <f t="shared" si="403"/>
        <v>46.9</v>
      </c>
      <c r="L408" s="42">
        <f t="shared" si="403"/>
        <v>0</v>
      </c>
      <c r="M408" s="42">
        <f t="shared" si="403"/>
        <v>7</v>
      </c>
      <c r="N408" s="42">
        <f t="shared" si="403"/>
        <v>0</v>
      </c>
      <c r="O408" s="42">
        <f t="shared" si="403"/>
        <v>48.9</v>
      </c>
      <c r="P408" s="42">
        <f t="shared" si="403"/>
        <v>0</v>
      </c>
      <c r="Q408" s="42">
        <f t="shared" si="403"/>
        <v>93.299999999999983</v>
      </c>
      <c r="R408" s="42">
        <f t="shared" si="403"/>
        <v>0</v>
      </c>
      <c r="S408" s="42">
        <f t="shared" si="403"/>
        <v>4.1543999999999999</v>
      </c>
      <c r="T408" s="42">
        <f t="shared" si="403"/>
        <v>0</v>
      </c>
      <c r="U408" s="42">
        <f t="shared" si="403"/>
        <v>84.915199999999999</v>
      </c>
      <c r="V408" s="42">
        <f t="shared" si="403"/>
        <v>0</v>
      </c>
      <c r="W408" s="42">
        <f t="shared" si="403"/>
        <v>2.5272000000000001</v>
      </c>
      <c r="X408" s="42">
        <f t="shared" si="403"/>
        <v>0</v>
      </c>
      <c r="Y408" s="42">
        <f t="shared" si="403"/>
        <v>1.7032</v>
      </c>
      <c r="Z408" s="42">
        <f t="shared" si="403"/>
        <v>0</v>
      </c>
      <c r="AA408" s="42">
        <f t="shared" si="403"/>
        <v>93.3</v>
      </c>
      <c r="AB408" s="42">
        <f t="shared" si="403"/>
        <v>93.3</v>
      </c>
      <c r="AC408" s="42">
        <f t="shared" si="403"/>
        <v>93.3</v>
      </c>
      <c r="AD408" s="100"/>
      <c r="AE408" s="100"/>
    </row>
    <row r="409" spans="1:31" ht="13.2" customHeight="1" x14ac:dyDescent="0.25">
      <c r="A409" s="101"/>
      <c r="B409" s="110"/>
      <c r="C409" s="38">
        <f t="shared" ref="C409:G411" si="404">C426</f>
        <v>136</v>
      </c>
      <c r="D409" s="38" t="str">
        <f t="shared" si="404"/>
        <v>0702</v>
      </c>
      <c r="E409" s="38" t="str">
        <f t="shared" si="404"/>
        <v>0710003589</v>
      </c>
      <c r="F409" s="38">
        <f t="shared" si="404"/>
        <v>612</v>
      </c>
      <c r="G409" s="42">
        <f t="shared" si="404"/>
        <v>9073.7999999999993</v>
      </c>
      <c r="H409" s="42">
        <f t="shared" ref="H409:AC409" si="405">H426</f>
        <v>1750</v>
      </c>
      <c r="I409" s="42">
        <f t="shared" si="405"/>
        <v>1750</v>
      </c>
      <c r="J409" s="42">
        <f t="shared" si="405"/>
        <v>1750</v>
      </c>
      <c r="K409" s="42">
        <f t="shared" si="405"/>
        <v>2600</v>
      </c>
      <c r="L409" s="42">
        <f t="shared" si="405"/>
        <v>0</v>
      </c>
      <c r="M409" s="42">
        <f t="shared" si="405"/>
        <v>2150</v>
      </c>
      <c r="N409" s="42">
        <f t="shared" si="405"/>
        <v>0</v>
      </c>
      <c r="O409" s="42">
        <f t="shared" si="405"/>
        <v>2573.8000000000002</v>
      </c>
      <c r="P409" s="42">
        <f t="shared" si="405"/>
        <v>0</v>
      </c>
      <c r="Q409" s="42">
        <f t="shared" si="405"/>
        <v>8940.2999999999993</v>
      </c>
      <c r="R409" s="42">
        <f t="shared" si="405"/>
        <v>0</v>
      </c>
      <c r="S409" s="42">
        <f t="shared" si="405"/>
        <v>2180</v>
      </c>
      <c r="T409" s="42">
        <f t="shared" si="405"/>
        <v>0</v>
      </c>
      <c r="U409" s="42">
        <f t="shared" si="405"/>
        <v>2190</v>
      </c>
      <c r="V409" s="42">
        <f t="shared" si="405"/>
        <v>0</v>
      </c>
      <c r="W409" s="42">
        <f t="shared" si="405"/>
        <v>1421.7</v>
      </c>
      <c r="X409" s="42">
        <f t="shared" si="405"/>
        <v>0</v>
      </c>
      <c r="Y409" s="42">
        <f t="shared" si="405"/>
        <v>3148.6</v>
      </c>
      <c r="Z409" s="42">
        <f t="shared" si="405"/>
        <v>0</v>
      </c>
      <c r="AA409" s="42">
        <f t="shared" si="405"/>
        <v>8940.2999999999993</v>
      </c>
      <c r="AB409" s="42">
        <f t="shared" si="405"/>
        <v>8940.2999999999993</v>
      </c>
      <c r="AC409" s="42">
        <f t="shared" si="405"/>
        <v>8940.2999999999993</v>
      </c>
      <c r="AD409" s="100"/>
      <c r="AE409" s="100"/>
    </row>
    <row r="410" spans="1:31" ht="16.5" customHeight="1" x14ac:dyDescent="0.25">
      <c r="A410" s="101"/>
      <c r="B410" s="110"/>
      <c r="C410" s="38">
        <f t="shared" si="404"/>
        <v>136</v>
      </c>
      <c r="D410" s="38" t="str">
        <f t="shared" si="404"/>
        <v>0702</v>
      </c>
      <c r="E410" s="38" t="str">
        <f>E427</f>
        <v>0710003559</v>
      </c>
      <c r="F410" s="38">
        <f t="shared" si="404"/>
        <v>612</v>
      </c>
      <c r="G410" s="42">
        <f t="shared" si="404"/>
        <v>1451.5</v>
      </c>
      <c r="H410" s="42">
        <f t="shared" ref="H410:AC410" si="406">H427</f>
        <v>462.3</v>
      </c>
      <c r="I410" s="42">
        <f t="shared" si="406"/>
        <v>462.3</v>
      </c>
      <c r="J410" s="42">
        <f t="shared" si="406"/>
        <v>462.3</v>
      </c>
      <c r="K410" s="42">
        <f t="shared" si="406"/>
        <v>250.6</v>
      </c>
      <c r="L410" s="42">
        <f t="shared" si="406"/>
        <v>0</v>
      </c>
      <c r="M410" s="42">
        <f t="shared" si="406"/>
        <v>113</v>
      </c>
      <c r="N410" s="42">
        <f t="shared" si="406"/>
        <v>0</v>
      </c>
      <c r="O410" s="42">
        <f t="shared" si="406"/>
        <v>625.6</v>
      </c>
      <c r="P410" s="42">
        <f t="shared" si="406"/>
        <v>0</v>
      </c>
      <c r="Q410" s="42">
        <f t="shared" si="406"/>
        <v>1391.5</v>
      </c>
      <c r="R410" s="42">
        <f t="shared" si="406"/>
        <v>0</v>
      </c>
      <c r="S410" s="42">
        <f t="shared" si="406"/>
        <v>375</v>
      </c>
      <c r="T410" s="42">
        <f t="shared" si="406"/>
        <v>0</v>
      </c>
      <c r="U410" s="42">
        <f t="shared" si="406"/>
        <v>411.5</v>
      </c>
      <c r="V410" s="42">
        <f t="shared" si="406"/>
        <v>0</v>
      </c>
      <c r="W410" s="42">
        <f t="shared" si="406"/>
        <v>125</v>
      </c>
      <c r="X410" s="42">
        <f t="shared" si="406"/>
        <v>0</v>
      </c>
      <c r="Y410" s="42">
        <f t="shared" si="406"/>
        <v>480</v>
      </c>
      <c r="Z410" s="42">
        <f t="shared" si="406"/>
        <v>0</v>
      </c>
      <c r="AA410" s="42">
        <f t="shared" si="406"/>
        <v>1391.5</v>
      </c>
      <c r="AB410" s="42">
        <f t="shared" si="406"/>
        <v>1391.5</v>
      </c>
      <c r="AC410" s="42">
        <f t="shared" si="406"/>
        <v>1391.5</v>
      </c>
      <c r="AD410" s="100"/>
      <c r="AE410" s="100"/>
    </row>
    <row r="411" spans="1:31" ht="20.25" customHeight="1" x14ac:dyDescent="0.25">
      <c r="A411" s="101"/>
      <c r="B411" s="106"/>
      <c r="C411" s="38">
        <f t="shared" si="404"/>
        <v>136</v>
      </c>
      <c r="D411" s="38" t="str">
        <f t="shared" si="404"/>
        <v>0702</v>
      </c>
      <c r="E411" s="38" t="str">
        <f t="shared" si="404"/>
        <v>0710003559</v>
      </c>
      <c r="F411" s="38">
        <f t="shared" si="404"/>
        <v>622</v>
      </c>
      <c r="G411" s="42">
        <f t="shared" si="404"/>
        <v>572.4</v>
      </c>
      <c r="H411" s="42">
        <f t="shared" ref="H411:AC411" si="407">H428</f>
        <v>51.4</v>
      </c>
      <c r="I411" s="42">
        <f t="shared" si="407"/>
        <v>155.9</v>
      </c>
      <c r="J411" s="42">
        <f t="shared" si="407"/>
        <v>51.4</v>
      </c>
      <c r="K411" s="42">
        <f t="shared" si="407"/>
        <v>126.5</v>
      </c>
      <c r="L411" s="42">
        <f t="shared" si="407"/>
        <v>0</v>
      </c>
      <c r="M411" s="42">
        <f t="shared" si="407"/>
        <v>116</v>
      </c>
      <c r="N411" s="42">
        <f t="shared" si="407"/>
        <v>0</v>
      </c>
      <c r="O411" s="42">
        <f t="shared" si="407"/>
        <v>174</v>
      </c>
      <c r="P411" s="42">
        <f t="shared" si="407"/>
        <v>0</v>
      </c>
      <c r="Q411" s="42">
        <f t="shared" si="407"/>
        <v>632.4</v>
      </c>
      <c r="R411" s="42">
        <f t="shared" si="407"/>
        <v>0</v>
      </c>
      <c r="S411" s="42">
        <f t="shared" si="407"/>
        <v>201.5</v>
      </c>
      <c r="T411" s="42">
        <f t="shared" si="407"/>
        <v>0</v>
      </c>
      <c r="U411" s="42">
        <f t="shared" si="407"/>
        <v>164.3</v>
      </c>
      <c r="V411" s="42">
        <f t="shared" si="407"/>
        <v>0</v>
      </c>
      <c r="W411" s="42">
        <f t="shared" si="407"/>
        <v>65.099999999999994</v>
      </c>
      <c r="X411" s="42">
        <f t="shared" si="407"/>
        <v>0</v>
      </c>
      <c r="Y411" s="42">
        <f t="shared" si="407"/>
        <v>201.5</v>
      </c>
      <c r="Z411" s="42">
        <f t="shared" si="407"/>
        <v>0</v>
      </c>
      <c r="AA411" s="42">
        <f t="shared" si="407"/>
        <v>632.4</v>
      </c>
      <c r="AB411" s="42">
        <f t="shared" si="407"/>
        <v>632.4</v>
      </c>
      <c r="AC411" s="42">
        <f t="shared" si="407"/>
        <v>632.4</v>
      </c>
      <c r="AD411" s="100"/>
      <c r="AE411" s="100"/>
    </row>
    <row r="412" spans="1:31" x14ac:dyDescent="0.25">
      <c r="A412" s="101"/>
      <c r="B412" s="95" t="s">
        <v>8</v>
      </c>
      <c r="C412" s="37"/>
      <c r="D412" s="37"/>
      <c r="E412" s="37"/>
      <c r="F412" s="37"/>
      <c r="G412" s="23">
        <f t="shared" ref="G412:G414" si="408">G419+G429</f>
        <v>0</v>
      </c>
      <c r="H412" s="23">
        <f t="shared" ref="H412:AC412" si="409">H419+H429</f>
        <v>0</v>
      </c>
      <c r="I412" s="23">
        <f t="shared" si="409"/>
        <v>0</v>
      </c>
      <c r="J412" s="23">
        <f t="shared" si="409"/>
        <v>0</v>
      </c>
      <c r="K412" s="23">
        <f t="shared" si="409"/>
        <v>0</v>
      </c>
      <c r="L412" s="23">
        <f t="shared" si="409"/>
        <v>0</v>
      </c>
      <c r="M412" s="23">
        <f t="shared" si="409"/>
        <v>0</v>
      </c>
      <c r="N412" s="23">
        <f t="shared" si="409"/>
        <v>0</v>
      </c>
      <c r="O412" s="23">
        <f t="shared" si="409"/>
        <v>0</v>
      </c>
      <c r="P412" s="23">
        <f t="shared" si="409"/>
        <v>0</v>
      </c>
      <c r="Q412" s="23">
        <f t="shared" si="409"/>
        <v>0</v>
      </c>
      <c r="R412" s="23">
        <f t="shared" si="409"/>
        <v>0</v>
      </c>
      <c r="S412" s="23">
        <f t="shared" si="409"/>
        <v>0</v>
      </c>
      <c r="T412" s="23">
        <f t="shared" si="409"/>
        <v>0</v>
      </c>
      <c r="U412" s="23">
        <f t="shared" si="409"/>
        <v>0</v>
      </c>
      <c r="V412" s="23">
        <f t="shared" si="409"/>
        <v>0</v>
      </c>
      <c r="W412" s="23">
        <f t="shared" si="409"/>
        <v>0</v>
      </c>
      <c r="X412" s="23">
        <f t="shared" si="409"/>
        <v>0</v>
      </c>
      <c r="Y412" s="23">
        <f t="shared" si="409"/>
        <v>0</v>
      </c>
      <c r="Z412" s="23">
        <f t="shared" si="409"/>
        <v>0</v>
      </c>
      <c r="AA412" s="23">
        <f t="shared" si="409"/>
        <v>0</v>
      </c>
      <c r="AB412" s="23">
        <f t="shared" si="409"/>
        <v>0</v>
      </c>
      <c r="AC412" s="23">
        <f t="shared" si="409"/>
        <v>0</v>
      </c>
      <c r="AD412" s="100"/>
      <c r="AE412" s="100"/>
    </row>
    <row r="413" spans="1:31" x14ac:dyDescent="0.25">
      <c r="A413" s="101"/>
      <c r="B413" s="95" t="s">
        <v>9</v>
      </c>
      <c r="C413" s="37"/>
      <c r="D413" s="37"/>
      <c r="E413" s="37"/>
      <c r="F413" s="37"/>
      <c r="G413" s="23">
        <f t="shared" si="408"/>
        <v>0</v>
      </c>
      <c r="H413" s="23">
        <f t="shared" ref="H413:AC413" si="410">H420+H430</f>
        <v>0</v>
      </c>
      <c r="I413" s="23">
        <f t="shared" si="410"/>
        <v>0</v>
      </c>
      <c r="J413" s="23">
        <f t="shared" si="410"/>
        <v>0</v>
      </c>
      <c r="K413" s="23">
        <f t="shared" si="410"/>
        <v>0</v>
      </c>
      <c r="L413" s="23">
        <f t="shared" si="410"/>
        <v>0</v>
      </c>
      <c r="M413" s="23">
        <f t="shared" si="410"/>
        <v>0</v>
      </c>
      <c r="N413" s="23">
        <f t="shared" si="410"/>
        <v>0</v>
      </c>
      <c r="O413" s="23">
        <f t="shared" si="410"/>
        <v>0</v>
      </c>
      <c r="P413" s="23">
        <f t="shared" si="410"/>
        <v>0</v>
      </c>
      <c r="Q413" s="23">
        <f t="shared" si="410"/>
        <v>0</v>
      </c>
      <c r="R413" s="23">
        <f t="shared" si="410"/>
        <v>0</v>
      </c>
      <c r="S413" s="23">
        <f t="shared" si="410"/>
        <v>0</v>
      </c>
      <c r="T413" s="23">
        <f t="shared" si="410"/>
        <v>0</v>
      </c>
      <c r="U413" s="23">
        <f t="shared" si="410"/>
        <v>0</v>
      </c>
      <c r="V413" s="23">
        <f t="shared" si="410"/>
        <v>0</v>
      </c>
      <c r="W413" s="23">
        <f t="shared" si="410"/>
        <v>0</v>
      </c>
      <c r="X413" s="23">
        <f t="shared" si="410"/>
        <v>0</v>
      </c>
      <c r="Y413" s="23">
        <f t="shared" si="410"/>
        <v>0</v>
      </c>
      <c r="Z413" s="23">
        <f t="shared" si="410"/>
        <v>0</v>
      </c>
      <c r="AA413" s="23">
        <f t="shared" si="410"/>
        <v>0</v>
      </c>
      <c r="AB413" s="23">
        <f t="shared" si="410"/>
        <v>0</v>
      </c>
      <c r="AC413" s="23">
        <f t="shared" si="410"/>
        <v>0</v>
      </c>
      <c r="AD413" s="100"/>
      <c r="AE413" s="100"/>
    </row>
    <row r="414" spans="1:31" ht="70.95" customHeight="1" x14ac:dyDescent="0.25">
      <c r="A414" s="101"/>
      <c r="B414" s="95" t="s">
        <v>10</v>
      </c>
      <c r="C414" s="37"/>
      <c r="D414" s="37"/>
      <c r="E414" s="37"/>
      <c r="F414" s="37"/>
      <c r="G414" s="23">
        <f t="shared" si="408"/>
        <v>0</v>
      </c>
      <c r="H414" s="23">
        <f t="shared" ref="H414:AC414" si="411">H421+H431</f>
        <v>0</v>
      </c>
      <c r="I414" s="23">
        <f t="shared" si="411"/>
        <v>0</v>
      </c>
      <c r="J414" s="23">
        <f t="shared" si="411"/>
        <v>0</v>
      </c>
      <c r="K414" s="23">
        <f t="shared" si="411"/>
        <v>0</v>
      </c>
      <c r="L414" s="23">
        <f t="shared" si="411"/>
        <v>0</v>
      </c>
      <c r="M414" s="23">
        <f t="shared" si="411"/>
        <v>0</v>
      </c>
      <c r="N414" s="23">
        <f t="shared" si="411"/>
        <v>0</v>
      </c>
      <c r="O414" s="23">
        <f t="shared" si="411"/>
        <v>0</v>
      </c>
      <c r="P414" s="23">
        <f t="shared" si="411"/>
        <v>0</v>
      </c>
      <c r="Q414" s="23">
        <f t="shared" si="411"/>
        <v>0</v>
      </c>
      <c r="R414" s="23">
        <f t="shared" si="411"/>
        <v>0</v>
      </c>
      <c r="S414" s="23">
        <f t="shared" si="411"/>
        <v>0</v>
      </c>
      <c r="T414" s="23">
        <f t="shared" si="411"/>
        <v>0</v>
      </c>
      <c r="U414" s="23">
        <f t="shared" si="411"/>
        <v>0</v>
      </c>
      <c r="V414" s="23">
        <f t="shared" si="411"/>
        <v>0</v>
      </c>
      <c r="W414" s="23">
        <f t="shared" si="411"/>
        <v>0</v>
      </c>
      <c r="X414" s="23">
        <f t="shared" si="411"/>
        <v>0</v>
      </c>
      <c r="Y414" s="23">
        <f t="shared" si="411"/>
        <v>0</v>
      </c>
      <c r="Z414" s="23">
        <f t="shared" si="411"/>
        <v>0</v>
      </c>
      <c r="AA414" s="23">
        <f t="shared" si="411"/>
        <v>0</v>
      </c>
      <c r="AB414" s="23">
        <f t="shared" si="411"/>
        <v>0</v>
      </c>
      <c r="AC414" s="23">
        <f t="shared" si="411"/>
        <v>0</v>
      </c>
      <c r="AD414" s="100"/>
      <c r="AE414" s="100"/>
    </row>
    <row r="415" spans="1:31" ht="27.6" customHeight="1" x14ac:dyDescent="0.25">
      <c r="A415" s="101" t="s">
        <v>547</v>
      </c>
      <c r="B415" s="95" t="s">
        <v>166</v>
      </c>
      <c r="C415" s="19"/>
      <c r="D415" s="20"/>
      <c r="E415" s="20"/>
      <c r="F415" s="19"/>
      <c r="G415" s="23">
        <f>I415+K415+M415+O415</f>
        <v>60</v>
      </c>
      <c r="H415" s="23">
        <f>J415+L415+N415+P415</f>
        <v>0</v>
      </c>
      <c r="I415" s="29"/>
      <c r="J415" s="29"/>
      <c r="K415" s="29">
        <v>14</v>
      </c>
      <c r="L415" s="29"/>
      <c r="M415" s="29">
        <v>23</v>
      </c>
      <c r="N415" s="29"/>
      <c r="O415" s="29">
        <v>23</v>
      </c>
      <c r="P415" s="28"/>
      <c r="Q415" s="23">
        <f>S415+U415+W415+Y415</f>
        <v>70</v>
      </c>
      <c r="R415" s="23">
        <f>T415+V415+X415+Z415</f>
        <v>0</v>
      </c>
      <c r="S415" s="23"/>
      <c r="T415" s="23"/>
      <c r="U415" s="23">
        <v>35</v>
      </c>
      <c r="V415" s="23"/>
      <c r="W415" s="23">
        <v>35</v>
      </c>
      <c r="X415" s="23"/>
      <c r="Y415" s="23"/>
      <c r="Z415" s="23"/>
      <c r="AA415" s="23">
        <v>96</v>
      </c>
      <c r="AB415" s="23">
        <v>96</v>
      </c>
      <c r="AC415" s="23">
        <v>96</v>
      </c>
      <c r="AD415" s="100" t="s">
        <v>76</v>
      </c>
      <c r="AE415" s="107" t="s">
        <v>338</v>
      </c>
    </row>
    <row r="416" spans="1:31" ht="26.4" customHeight="1" x14ac:dyDescent="0.25">
      <c r="A416" s="101"/>
      <c r="B416" s="95" t="s">
        <v>129</v>
      </c>
      <c r="C416" s="19"/>
      <c r="D416" s="20"/>
      <c r="E416" s="20"/>
      <c r="F416" s="19"/>
      <c r="G416" s="23">
        <f>ROUND(G417/G415,1)</f>
        <v>1328.3</v>
      </c>
      <c r="H416" s="23" t="e">
        <f t="shared" ref="H416:AC416" si="412">ROUND(H417/H415,1)</f>
        <v>#DIV/0!</v>
      </c>
      <c r="I416" s="23" t="e">
        <f t="shared" si="412"/>
        <v>#DIV/0!</v>
      </c>
      <c r="J416" s="23" t="e">
        <f t="shared" si="412"/>
        <v>#DIV/0!</v>
      </c>
      <c r="K416" s="23">
        <f t="shared" si="412"/>
        <v>1337.4</v>
      </c>
      <c r="L416" s="23" t="e">
        <f t="shared" si="412"/>
        <v>#DIV/0!</v>
      </c>
      <c r="M416" s="23">
        <f t="shared" si="412"/>
        <v>1326.1</v>
      </c>
      <c r="N416" s="23" t="e">
        <f t="shared" si="412"/>
        <v>#DIV/0!</v>
      </c>
      <c r="O416" s="23">
        <f t="shared" si="412"/>
        <v>1325.1</v>
      </c>
      <c r="P416" s="23" t="e">
        <f t="shared" si="412"/>
        <v>#DIV/0!</v>
      </c>
      <c r="Q416" s="23">
        <f t="shared" si="412"/>
        <v>1550</v>
      </c>
      <c r="R416" s="23" t="e">
        <f t="shared" si="412"/>
        <v>#DIV/0!</v>
      </c>
      <c r="S416" s="27" t="e">
        <f t="shared" si="412"/>
        <v>#DIV/0!</v>
      </c>
      <c r="T416" s="23" t="e">
        <f t="shared" si="412"/>
        <v>#DIV/0!</v>
      </c>
      <c r="U416" s="23">
        <f t="shared" si="412"/>
        <v>3100</v>
      </c>
      <c r="V416" s="23" t="e">
        <f t="shared" si="412"/>
        <v>#DIV/0!</v>
      </c>
      <c r="W416" s="23">
        <f t="shared" si="412"/>
        <v>0</v>
      </c>
      <c r="X416" s="23" t="e">
        <f t="shared" si="412"/>
        <v>#DIV/0!</v>
      </c>
      <c r="Y416" s="27" t="e">
        <f t="shared" si="412"/>
        <v>#DIV/0!</v>
      </c>
      <c r="Z416" s="23" t="e">
        <f t="shared" si="412"/>
        <v>#DIV/0!</v>
      </c>
      <c r="AA416" s="23">
        <f t="shared" si="412"/>
        <v>1550</v>
      </c>
      <c r="AB416" s="23">
        <f t="shared" si="412"/>
        <v>1550</v>
      </c>
      <c r="AC416" s="23">
        <f t="shared" si="412"/>
        <v>1550</v>
      </c>
      <c r="AD416" s="100"/>
      <c r="AE416" s="108"/>
    </row>
    <row r="417" spans="1:31" ht="39.6" customHeight="1" x14ac:dyDescent="0.25">
      <c r="A417" s="101"/>
      <c r="B417" s="95" t="s">
        <v>101</v>
      </c>
      <c r="C417" s="19"/>
      <c r="D417" s="20"/>
      <c r="E417" s="20"/>
      <c r="F417" s="19"/>
      <c r="G417" s="23">
        <f>SUM(G418:G421)</f>
        <v>79700</v>
      </c>
      <c r="H417" s="23">
        <f t="shared" ref="H417:AC417" si="413">SUM(H418:H421)</f>
        <v>0</v>
      </c>
      <c r="I417" s="23">
        <f t="shared" si="413"/>
        <v>0</v>
      </c>
      <c r="J417" s="23">
        <f t="shared" si="413"/>
        <v>0</v>
      </c>
      <c r="K417" s="23">
        <f t="shared" si="413"/>
        <v>18723.7</v>
      </c>
      <c r="L417" s="23">
        <f t="shared" si="413"/>
        <v>0</v>
      </c>
      <c r="M417" s="23">
        <f t="shared" si="413"/>
        <v>30500</v>
      </c>
      <c r="N417" s="23">
        <f t="shared" si="413"/>
        <v>0</v>
      </c>
      <c r="O417" s="23">
        <f t="shared" si="413"/>
        <v>30476.3</v>
      </c>
      <c r="P417" s="23">
        <f t="shared" si="413"/>
        <v>0</v>
      </c>
      <c r="Q417" s="23">
        <f t="shared" si="413"/>
        <v>108500</v>
      </c>
      <c r="R417" s="23">
        <f t="shared" si="413"/>
        <v>0</v>
      </c>
      <c r="S417" s="23">
        <f t="shared" si="413"/>
        <v>0</v>
      </c>
      <c r="T417" s="23">
        <f t="shared" si="413"/>
        <v>0</v>
      </c>
      <c r="U417" s="23">
        <f t="shared" si="413"/>
        <v>108500</v>
      </c>
      <c r="V417" s="23">
        <f t="shared" si="413"/>
        <v>0</v>
      </c>
      <c r="W417" s="23">
        <f t="shared" si="413"/>
        <v>0</v>
      </c>
      <c r="X417" s="23">
        <f t="shared" si="413"/>
        <v>0</v>
      </c>
      <c r="Y417" s="23">
        <f t="shared" si="413"/>
        <v>0</v>
      </c>
      <c r="Z417" s="23">
        <f t="shared" si="413"/>
        <v>0</v>
      </c>
      <c r="AA417" s="23">
        <f t="shared" si="413"/>
        <v>148800</v>
      </c>
      <c r="AB417" s="23">
        <f t="shared" si="413"/>
        <v>148800</v>
      </c>
      <c r="AC417" s="23">
        <f t="shared" si="413"/>
        <v>148800</v>
      </c>
      <c r="AD417" s="100"/>
      <c r="AE417" s="108"/>
    </row>
    <row r="418" spans="1:31" ht="23.25" customHeight="1" x14ac:dyDescent="0.25">
      <c r="A418" s="101"/>
      <c r="B418" s="95" t="s">
        <v>7</v>
      </c>
      <c r="C418" s="18" t="s">
        <v>48</v>
      </c>
      <c r="D418" s="18" t="s">
        <v>42</v>
      </c>
      <c r="E418" s="18" t="s">
        <v>195</v>
      </c>
      <c r="F418" s="18" t="s">
        <v>56</v>
      </c>
      <c r="G418" s="23">
        <f>I418+K418+M418+O418</f>
        <v>79700</v>
      </c>
      <c r="H418" s="28">
        <f>J418+L418+N418+P418</f>
        <v>0</v>
      </c>
      <c r="I418" s="29"/>
      <c r="J418" s="29"/>
      <c r="K418" s="29">
        <v>18723.7</v>
      </c>
      <c r="L418" s="29"/>
      <c r="M418" s="29">
        <v>30500</v>
      </c>
      <c r="N418" s="29"/>
      <c r="O418" s="29">
        <v>30476.3</v>
      </c>
      <c r="P418" s="28"/>
      <c r="Q418" s="23">
        <f>S418+U418+W418+Y418</f>
        <v>108500</v>
      </c>
      <c r="R418" s="28">
        <f>T418+V418+X418+Z418</f>
        <v>0</v>
      </c>
      <c r="S418" s="23"/>
      <c r="T418" s="23"/>
      <c r="U418" s="23">
        <v>108500</v>
      </c>
      <c r="V418" s="23"/>
      <c r="W418" s="23">
        <v>0</v>
      </c>
      <c r="X418" s="23"/>
      <c r="Y418" s="23"/>
      <c r="Z418" s="23"/>
      <c r="AA418" s="23">
        <v>148800</v>
      </c>
      <c r="AB418" s="23">
        <v>148800</v>
      </c>
      <c r="AC418" s="23">
        <v>148800</v>
      </c>
      <c r="AD418" s="100"/>
      <c r="AE418" s="108"/>
    </row>
    <row r="419" spans="1:31" x14ac:dyDescent="0.25">
      <c r="A419" s="101"/>
      <c r="B419" s="95" t="s">
        <v>8</v>
      </c>
      <c r="C419" s="19"/>
      <c r="D419" s="20"/>
      <c r="E419" s="20"/>
      <c r="F419" s="19"/>
      <c r="G419" s="23">
        <f>I419+K419+M419+O419</f>
        <v>0</v>
      </c>
      <c r="H419" s="28">
        <f>J419+L419+N419+P419</f>
        <v>0</v>
      </c>
      <c r="I419" s="29"/>
      <c r="J419" s="29"/>
      <c r="K419" s="29"/>
      <c r="L419" s="29"/>
      <c r="M419" s="29"/>
      <c r="N419" s="29"/>
      <c r="O419" s="29"/>
      <c r="P419" s="28"/>
      <c r="Q419" s="23">
        <f>S419+U419+W419+Y419</f>
        <v>0</v>
      </c>
      <c r="R419" s="28">
        <f>T419+V419+X419+Z419</f>
        <v>0</v>
      </c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100"/>
      <c r="AE419" s="108"/>
    </row>
    <row r="420" spans="1:31" x14ac:dyDescent="0.25">
      <c r="A420" s="101"/>
      <c r="B420" s="95" t="s">
        <v>9</v>
      </c>
      <c r="C420" s="19"/>
      <c r="D420" s="20"/>
      <c r="E420" s="20"/>
      <c r="F420" s="19"/>
      <c r="G420" s="23">
        <f t="shared" ref="G420:H421" si="414">I420+K420+M420+O420</f>
        <v>0</v>
      </c>
      <c r="H420" s="28">
        <f t="shared" si="414"/>
        <v>0</v>
      </c>
      <c r="I420" s="29"/>
      <c r="J420" s="29"/>
      <c r="K420" s="29"/>
      <c r="L420" s="29"/>
      <c r="M420" s="29"/>
      <c r="N420" s="29"/>
      <c r="O420" s="29"/>
      <c r="P420" s="28"/>
      <c r="Q420" s="23">
        <f t="shared" ref="Q420:Q421" si="415">S420+U420+W420+Y420</f>
        <v>0</v>
      </c>
      <c r="R420" s="28">
        <f t="shared" ref="R420:R421" si="416">T420+V420+X420+Z420</f>
        <v>0</v>
      </c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100"/>
      <c r="AE420" s="108"/>
    </row>
    <row r="421" spans="1:31" ht="61.5" customHeight="1" x14ac:dyDescent="0.25">
      <c r="A421" s="101"/>
      <c r="B421" s="95" t="s">
        <v>10</v>
      </c>
      <c r="C421" s="19"/>
      <c r="D421" s="20"/>
      <c r="E421" s="20"/>
      <c r="F421" s="19"/>
      <c r="G421" s="23">
        <f t="shared" si="414"/>
        <v>0</v>
      </c>
      <c r="H421" s="28">
        <f t="shared" si="414"/>
        <v>0</v>
      </c>
      <c r="I421" s="29"/>
      <c r="J421" s="29"/>
      <c r="K421" s="29"/>
      <c r="L421" s="29"/>
      <c r="M421" s="29"/>
      <c r="N421" s="29"/>
      <c r="O421" s="29"/>
      <c r="P421" s="28"/>
      <c r="Q421" s="23">
        <f t="shared" si="415"/>
        <v>0</v>
      </c>
      <c r="R421" s="28">
        <f t="shared" si="416"/>
        <v>0</v>
      </c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100"/>
      <c r="AE421" s="109"/>
    </row>
    <row r="422" spans="1:31" ht="26.4" customHeight="1" x14ac:dyDescent="0.25">
      <c r="A422" s="101" t="s">
        <v>302</v>
      </c>
      <c r="B422" s="95" t="s">
        <v>108</v>
      </c>
      <c r="C422" s="19"/>
      <c r="D422" s="20"/>
      <c r="E422" s="20"/>
      <c r="F422" s="19"/>
      <c r="G422" s="23">
        <v>360</v>
      </c>
      <c r="H422" s="28">
        <v>342</v>
      </c>
      <c r="I422" s="29">
        <v>360</v>
      </c>
      <c r="J422" s="29">
        <v>342</v>
      </c>
      <c r="K422" s="29">
        <v>360</v>
      </c>
      <c r="L422" s="29"/>
      <c r="M422" s="29">
        <v>360</v>
      </c>
      <c r="N422" s="29"/>
      <c r="O422" s="29">
        <v>360</v>
      </c>
      <c r="P422" s="28"/>
      <c r="Q422" s="23">
        <v>360</v>
      </c>
      <c r="R422" s="23"/>
      <c r="S422" s="23">
        <v>360</v>
      </c>
      <c r="T422" s="23"/>
      <c r="U422" s="23">
        <v>360</v>
      </c>
      <c r="V422" s="23"/>
      <c r="W422" s="23">
        <v>360</v>
      </c>
      <c r="X422" s="23"/>
      <c r="Y422" s="23">
        <v>360</v>
      </c>
      <c r="Z422" s="23"/>
      <c r="AA422" s="23">
        <v>360</v>
      </c>
      <c r="AB422" s="23">
        <v>360</v>
      </c>
      <c r="AC422" s="23">
        <v>360</v>
      </c>
      <c r="AD422" s="100" t="s">
        <v>76</v>
      </c>
      <c r="AE422" s="100" t="s">
        <v>507</v>
      </c>
    </row>
    <row r="423" spans="1:31" ht="26.25" customHeight="1" x14ac:dyDescent="0.25">
      <c r="A423" s="101"/>
      <c r="B423" s="95" t="s">
        <v>129</v>
      </c>
      <c r="C423" s="19"/>
      <c r="D423" s="20"/>
      <c r="E423" s="20"/>
      <c r="F423" s="19"/>
      <c r="G423" s="23">
        <f>ROUND(G424/G422,1)</f>
        <v>31.1</v>
      </c>
      <c r="H423" s="23">
        <f t="shared" ref="H423:AC423" si="417">ROUND(H424/H422,1)</f>
        <v>6.6</v>
      </c>
      <c r="I423" s="23">
        <f t="shared" si="417"/>
        <v>6.6</v>
      </c>
      <c r="J423" s="23">
        <f t="shared" si="417"/>
        <v>6.6</v>
      </c>
      <c r="K423" s="23">
        <f t="shared" si="417"/>
        <v>8.4</v>
      </c>
      <c r="L423" s="23" t="e">
        <f t="shared" si="417"/>
        <v>#DIV/0!</v>
      </c>
      <c r="M423" s="23">
        <f t="shared" si="417"/>
        <v>6.6</v>
      </c>
      <c r="N423" s="23" t="e">
        <f t="shared" si="417"/>
        <v>#DIV/0!</v>
      </c>
      <c r="O423" s="23">
        <f t="shared" si="417"/>
        <v>9.5</v>
      </c>
      <c r="P423" s="23" t="e">
        <f t="shared" si="417"/>
        <v>#DIV/0!</v>
      </c>
      <c r="Q423" s="23">
        <f t="shared" si="417"/>
        <v>30.7</v>
      </c>
      <c r="R423" s="23" t="e">
        <f t="shared" si="417"/>
        <v>#DIV/0!</v>
      </c>
      <c r="S423" s="23">
        <f t="shared" si="417"/>
        <v>7.7</v>
      </c>
      <c r="T423" s="23" t="e">
        <f t="shared" si="417"/>
        <v>#DIV/0!</v>
      </c>
      <c r="U423" s="23">
        <f t="shared" si="417"/>
        <v>7.9</v>
      </c>
      <c r="V423" s="23" t="e">
        <f t="shared" si="417"/>
        <v>#DIV/0!</v>
      </c>
      <c r="W423" s="23">
        <f t="shared" si="417"/>
        <v>4.5</v>
      </c>
      <c r="X423" s="23" t="e">
        <f t="shared" si="417"/>
        <v>#DIV/0!</v>
      </c>
      <c r="Y423" s="23">
        <f t="shared" si="417"/>
        <v>10.6</v>
      </c>
      <c r="Z423" s="23" t="e">
        <f t="shared" si="417"/>
        <v>#DIV/0!</v>
      </c>
      <c r="AA423" s="23">
        <f t="shared" si="417"/>
        <v>30.7</v>
      </c>
      <c r="AB423" s="23">
        <f t="shared" si="417"/>
        <v>30.7</v>
      </c>
      <c r="AC423" s="23">
        <f t="shared" si="417"/>
        <v>30.7</v>
      </c>
      <c r="AD423" s="100"/>
      <c r="AE423" s="100"/>
    </row>
    <row r="424" spans="1:31" ht="42.6" customHeight="1" x14ac:dyDescent="0.25">
      <c r="A424" s="101"/>
      <c r="B424" s="95" t="s">
        <v>101</v>
      </c>
      <c r="C424" s="19"/>
      <c r="D424" s="20"/>
      <c r="E424" s="20"/>
      <c r="F424" s="19"/>
      <c r="G424" s="23">
        <f t="shared" ref="G424:AC424" si="418">SUM(G425:G431)</f>
        <v>11207.099999999999</v>
      </c>
      <c r="H424" s="23">
        <f t="shared" si="418"/>
        <v>2269.4</v>
      </c>
      <c r="I424" s="23">
        <f t="shared" si="418"/>
        <v>2374.8000000000002</v>
      </c>
      <c r="J424" s="23">
        <f t="shared" si="418"/>
        <v>2269.4</v>
      </c>
      <c r="K424" s="23">
        <f t="shared" si="418"/>
        <v>3024</v>
      </c>
      <c r="L424" s="23">
        <f t="shared" si="418"/>
        <v>0</v>
      </c>
      <c r="M424" s="23">
        <f t="shared" si="418"/>
        <v>2386</v>
      </c>
      <c r="N424" s="23">
        <f t="shared" si="418"/>
        <v>0</v>
      </c>
      <c r="O424" s="23">
        <f t="shared" si="418"/>
        <v>3422.3</v>
      </c>
      <c r="P424" s="23">
        <f t="shared" si="418"/>
        <v>0</v>
      </c>
      <c r="Q424" s="23">
        <f t="shared" si="418"/>
        <v>11057.499999999998</v>
      </c>
      <c r="R424" s="23">
        <f t="shared" si="418"/>
        <v>0</v>
      </c>
      <c r="S424" s="23">
        <f t="shared" si="418"/>
        <v>2760.6543999999999</v>
      </c>
      <c r="T424" s="23">
        <f t="shared" si="418"/>
        <v>0</v>
      </c>
      <c r="U424" s="23">
        <f t="shared" si="418"/>
        <v>2850.7152000000001</v>
      </c>
      <c r="V424" s="23">
        <f t="shared" si="418"/>
        <v>0</v>
      </c>
      <c r="W424" s="23">
        <f t="shared" si="418"/>
        <v>1614.3271999999999</v>
      </c>
      <c r="X424" s="23">
        <f t="shared" si="418"/>
        <v>0</v>
      </c>
      <c r="Y424" s="23">
        <f t="shared" si="418"/>
        <v>3831.8031999999998</v>
      </c>
      <c r="Z424" s="23">
        <f t="shared" si="418"/>
        <v>0</v>
      </c>
      <c r="AA424" s="23">
        <f t="shared" si="418"/>
        <v>11057.499999999998</v>
      </c>
      <c r="AB424" s="23">
        <f t="shared" si="418"/>
        <v>11057.499999999998</v>
      </c>
      <c r="AC424" s="23">
        <f t="shared" si="418"/>
        <v>11057.499999999998</v>
      </c>
      <c r="AD424" s="100"/>
      <c r="AE424" s="100"/>
    </row>
    <row r="425" spans="1:31" ht="13.2" customHeight="1" x14ac:dyDescent="0.25">
      <c r="A425" s="101"/>
      <c r="B425" s="105" t="s">
        <v>7</v>
      </c>
      <c r="C425" s="19">
        <v>136</v>
      </c>
      <c r="D425" s="20" t="s">
        <v>41</v>
      </c>
      <c r="E425" s="20" t="s">
        <v>446</v>
      </c>
      <c r="F425" s="19">
        <v>321</v>
      </c>
      <c r="G425" s="23">
        <f>I425+K425+M425+O425</f>
        <v>109.4</v>
      </c>
      <c r="H425" s="28">
        <f>J425+L425+N425+P425</f>
        <v>5.7</v>
      </c>
      <c r="I425" s="29">
        <v>6.6</v>
      </c>
      <c r="J425" s="29">
        <v>5.7</v>
      </c>
      <c r="K425" s="29">
        <v>46.9</v>
      </c>
      <c r="L425" s="29"/>
      <c r="M425" s="29">
        <v>7</v>
      </c>
      <c r="N425" s="29"/>
      <c r="O425" s="29">
        <v>48.9</v>
      </c>
      <c r="P425" s="28"/>
      <c r="Q425" s="23">
        <f>S425+U425+W425+Y425</f>
        <v>93.299999999999983</v>
      </c>
      <c r="R425" s="28">
        <f>T425+V425+X425+Z425</f>
        <v>0</v>
      </c>
      <c r="S425" s="23">
        <v>4.1543999999999999</v>
      </c>
      <c r="T425" s="23"/>
      <c r="U425" s="23">
        <v>84.915199999999999</v>
      </c>
      <c r="V425" s="23"/>
      <c r="W425" s="23">
        <v>2.5272000000000001</v>
      </c>
      <c r="X425" s="23"/>
      <c r="Y425" s="23">
        <v>1.7032</v>
      </c>
      <c r="Z425" s="23"/>
      <c r="AA425" s="23">
        <v>93.3</v>
      </c>
      <c r="AB425" s="23">
        <v>93.3</v>
      </c>
      <c r="AC425" s="23">
        <v>93.3</v>
      </c>
      <c r="AD425" s="100"/>
      <c r="AE425" s="100"/>
    </row>
    <row r="426" spans="1:31" ht="13.2" customHeight="1" x14ac:dyDescent="0.25">
      <c r="A426" s="101"/>
      <c r="B426" s="110"/>
      <c r="C426" s="19">
        <v>136</v>
      </c>
      <c r="D426" s="20" t="s">
        <v>41</v>
      </c>
      <c r="E426" s="20" t="s">
        <v>446</v>
      </c>
      <c r="F426" s="19">
        <v>612</v>
      </c>
      <c r="G426" s="23">
        <f>I426+K426+M426+O426</f>
        <v>9073.7999999999993</v>
      </c>
      <c r="H426" s="28">
        <f>J426+L426+N426+P426</f>
        <v>1750</v>
      </c>
      <c r="I426" s="29">
        <v>1750</v>
      </c>
      <c r="J426" s="29">
        <v>1750</v>
      </c>
      <c r="K426" s="29">
        <v>2600</v>
      </c>
      <c r="L426" s="29"/>
      <c r="M426" s="29">
        <v>2150</v>
      </c>
      <c r="N426" s="29"/>
      <c r="O426" s="29">
        <v>2573.8000000000002</v>
      </c>
      <c r="P426" s="28"/>
      <c r="Q426" s="23">
        <f>S426+U426+W426+Y426</f>
        <v>8940.2999999999993</v>
      </c>
      <c r="R426" s="28">
        <f>T426+V426+X426+Z426</f>
        <v>0</v>
      </c>
      <c r="S426" s="23">
        <v>2180</v>
      </c>
      <c r="T426" s="23"/>
      <c r="U426" s="23">
        <v>2190</v>
      </c>
      <c r="V426" s="23"/>
      <c r="W426" s="23">
        <v>1421.7</v>
      </c>
      <c r="X426" s="23"/>
      <c r="Y426" s="23">
        <v>3148.6</v>
      </c>
      <c r="Z426" s="23"/>
      <c r="AA426" s="23">
        <v>8940.2999999999993</v>
      </c>
      <c r="AB426" s="23">
        <v>8940.2999999999993</v>
      </c>
      <c r="AC426" s="23">
        <v>8940.2999999999993</v>
      </c>
      <c r="AD426" s="100"/>
      <c r="AE426" s="100"/>
    </row>
    <row r="427" spans="1:31" ht="13.2" customHeight="1" x14ac:dyDescent="0.25">
      <c r="A427" s="101"/>
      <c r="B427" s="110"/>
      <c r="C427" s="19">
        <v>136</v>
      </c>
      <c r="D427" s="20" t="s">
        <v>41</v>
      </c>
      <c r="E427" s="20" t="s">
        <v>447</v>
      </c>
      <c r="F427" s="19">
        <v>612</v>
      </c>
      <c r="G427" s="23">
        <f t="shared" ref="G427:H431" si="419">I427+K427+M427+O427</f>
        <v>1451.5</v>
      </c>
      <c r="H427" s="28">
        <f t="shared" si="419"/>
        <v>462.3</v>
      </c>
      <c r="I427" s="29">
        <v>462.3</v>
      </c>
      <c r="J427" s="29">
        <v>462.3</v>
      </c>
      <c r="K427" s="29">
        <v>250.6</v>
      </c>
      <c r="L427" s="29"/>
      <c r="M427" s="29">
        <v>113</v>
      </c>
      <c r="N427" s="29"/>
      <c r="O427" s="29">
        <v>625.6</v>
      </c>
      <c r="P427" s="28"/>
      <c r="Q427" s="23">
        <f t="shared" ref="Q427:Q430" si="420">S427+U427+W427+Y427</f>
        <v>1391.5</v>
      </c>
      <c r="R427" s="28">
        <f t="shared" ref="R427:R431" si="421">T427+V427+X427+Z427</f>
        <v>0</v>
      </c>
      <c r="S427" s="23">
        <v>375</v>
      </c>
      <c r="T427" s="23"/>
      <c r="U427" s="23">
        <v>411.5</v>
      </c>
      <c r="V427" s="23"/>
      <c r="W427" s="23">
        <v>125</v>
      </c>
      <c r="X427" s="23"/>
      <c r="Y427" s="23">
        <v>480</v>
      </c>
      <c r="Z427" s="23"/>
      <c r="AA427" s="23">
        <v>1391.5</v>
      </c>
      <c r="AB427" s="23">
        <v>1391.5</v>
      </c>
      <c r="AC427" s="23">
        <v>1391.5</v>
      </c>
      <c r="AD427" s="100"/>
      <c r="AE427" s="100"/>
    </row>
    <row r="428" spans="1:31" ht="13.2" customHeight="1" x14ac:dyDescent="0.25">
      <c r="A428" s="101"/>
      <c r="B428" s="106"/>
      <c r="C428" s="19">
        <v>136</v>
      </c>
      <c r="D428" s="20" t="s">
        <v>41</v>
      </c>
      <c r="E428" s="20" t="s">
        <v>447</v>
      </c>
      <c r="F428" s="19">
        <v>622</v>
      </c>
      <c r="G428" s="23">
        <f t="shared" si="419"/>
        <v>572.4</v>
      </c>
      <c r="H428" s="28">
        <f t="shared" si="419"/>
        <v>51.4</v>
      </c>
      <c r="I428" s="29">
        <v>155.9</v>
      </c>
      <c r="J428" s="29">
        <v>51.4</v>
      </c>
      <c r="K428" s="29">
        <v>126.5</v>
      </c>
      <c r="L428" s="29"/>
      <c r="M428" s="29">
        <v>116</v>
      </c>
      <c r="N428" s="29"/>
      <c r="O428" s="29">
        <v>174</v>
      </c>
      <c r="P428" s="28"/>
      <c r="Q428" s="23">
        <f t="shared" si="420"/>
        <v>632.4</v>
      </c>
      <c r="R428" s="28">
        <f t="shared" si="421"/>
        <v>0</v>
      </c>
      <c r="S428" s="23">
        <v>201.5</v>
      </c>
      <c r="T428" s="23"/>
      <c r="U428" s="23">
        <v>164.3</v>
      </c>
      <c r="V428" s="23"/>
      <c r="W428" s="23">
        <v>65.099999999999994</v>
      </c>
      <c r="X428" s="23"/>
      <c r="Y428" s="23">
        <v>201.5</v>
      </c>
      <c r="Z428" s="23"/>
      <c r="AA428" s="23">
        <v>632.4</v>
      </c>
      <c r="AB428" s="23">
        <v>632.4</v>
      </c>
      <c r="AC428" s="23">
        <v>632.4</v>
      </c>
      <c r="AD428" s="100"/>
      <c r="AE428" s="100"/>
    </row>
    <row r="429" spans="1:31" ht="13.2" customHeight="1" x14ac:dyDescent="0.25">
      <c r="A429" s="101"/>
      <c r="B429" s="95" t="s">
        <v>8</v>
      </c>
      <c r="C429" s="19"/>
      <c r="D429" s="20"/>
      <c r="E429" s="20"/>
      <c r="F429" s="19"/>
      <c r="G429" s="23">
        <f t="shared" si="419"/>
        <v>0</v>
      </c>
      <c r="H429" s="28">
        <f t="shared" si="419"/>
        <v>0</v>
      </c>
      <c r="I429" s="29"/>
      <c r="J429" s="29"/>
      <c r="K429" s="29"/>
      <c r="L429" s="29"/>
      <c r="M429" s="29"/>
      <c r="N429" s="29"/>
      <c r="O429" s="29"/>
      <c r="P429" s="28"/>
      <c r="Q429" s="23">
        <f t="shared" si="420"/>
        <v>0</v>
      </c>
      <c r="R429" s="28">
        <f t="shared" si="421"/>
        <v>0</v>
      </c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100"/>
      <c r="AE429" s="100"/>
    </row>
    <row r="430" spans="1:31" ht="13.2" customHeight="1" x14ac:dyDescent="0.25">
      <c r="A430" s="101"/>
      <c r="B430" s="95" t="s">
        <v>9</v>
      </c>
      <c r="C430" s="19"/>
      <c r="D430" s="20"/>
      <c r="E430" s="20"/>
      <c r="F430" s="19"/>
      <c r="G430" s="23">
        <f t="shared" si="419"/>
        <v>0</v>
      </c>
      <c r="H430" s="28">
        <f t="shared" si="419"/>
        <v>0</v>
      </c>
      <c r="I430" s="29"/>
      <c r="J430" s="29"/>
      <c r="K430" s="29"/>
      <c r="L430" s="29"/>
      <c r="M430" s="29"/>
      <c r="N430" s="29"/>
      <c r="O430" s="29"/>
      <c r="P430" s="28"/>
      <c r="Q430" s="23">
        <f t="shared" si="420"/>
        <v>0</v>
      </c>
      <c r="R430" s="28">
        <f t="shared" si="421"/>
        <v>0</v>
      </c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100"/>
      <c r="AE430" s="100"/>
    </row>
    <row r="431" spans="1:31" ht="13.2" customHeight="1" x14ac:dyDescent="0.25">
      <c r="A431" s="101"/>
      <c r="B431" s="97" t="s">
        <v>10</v>
      </c>
      <c r="C431" s="19"/>
      <c r="D431" s="20"/>
      <c r="E431" s="20"/>
      <c r="F431" s="19"/>
      <c r="G431" s="23">
        <f t="shared" si="419"/>
        <v>0</v>
      </c>
      <c r="H431" s="28">
        <f t="shared" si="419"/>
        <v>0</v>
      </c>
      <c r="I431" s="29"/>
      <c r="J431" s="29"/>
      <c r="K431" s="29"/>
      <c r="L431" s="29"/>
      <c r="M431" s="29"/>
      <c r="N431" s="29"/>
      <c r="O431" s="29"/>
      <c r="P431" s="28"/>
      <c r="Q431" s="23">
        <f>S431+U431+W431+Y431</f>
        <v>0</v>
      </c>
      <c r="R431" s="28">
        <f t="shared" si="421"/>
        <v>0</v>
      </c>
      <c r="S431" s="23"/>
      <c r="T431" s="23"/>
      <c r="U431" s="23"/>
      <c r="V431" s="23"/>
      <c r="W431" s="23"/>
      <c r="X431" s="23"/>
      <c r="Y431" s="23"/>
      <c r="Z431" s="23"/>
      <c r="AA431" s="23"/>
      <c r="AB431" s="93"/>
      <c r="AC431" s="93"/>
      <c r="AD431" s="100"/>
      <c r="AE431" s="100"/>
    </row>
    <row r="432" spans="1:31" ht="26.4" customHeight="1" x14ac:dyDescent="0.25">
      <c r="A432" s="102" t="s">
        <v>248</v>
      </c>
      <c r="B432" s="95" t="s">
        <v>137</v>
      </c>
      <c r="C432" s="22"/>
      <c r="D432" s="20"/>
      <c r="E432" s="20"/>
      <c r="F432" s="19"/>
      <c r="G432" s="23"/>
      <c r="H432" s="28"/>
      <c r="I432" s="23"/>
      <c r="J432" s="23"/>
      <c r="K432" s="23"/>
      <c r="L432" s="23"/>
      <c r="M432" s="23"/>
      <c r="N432" s="23"/>
      <c r="O432" s="23"/>
      <c r="P432" s="28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100" t="s">
        <v>319</v>
      </c>
      <c r="AE432" s="100" t="s">
        <v>339</v>
      </c>
    </row>
    <row r="433" spans="1:31" ht="26.4" customHeight="1" x14ac:dyDescent="0.25">
      <c r="A433" s="99"/>
      <c r="B433" s="95" t="s">
        <v>6</v>
      </c>
      <c r="C433" s="19"/>
      <c r="D433" s="20"/>
      <c r="E433" s="20"/>
      <c r="F433" s="19"/>
      <c r="G433" s="23"/>
      <c r="H433" s="28"/>
      <c r="I433" s="23"/>
      <c r="J433" s="23"/>
      <c r="K433" s="23"/>
      <c r="L433" s="23"/>
      <c r="M433" s="23"/>
      <c r="N433" s="23"/>
      <c r="O433" s="23"/>
      <c r="P433" s="28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100"/>
      <c r="AE433" s="100"/>
    </row>
    <row r="434" spans="1:31" ht="43.95" customHeight="1" x14ac:dyDescent="0.25">
      <c r="A434" s="99"/>
      <c r="B434" s="95" t="s">
        <v>101</v>
      </c>
      <c r="C434" s="19"/>
      <c r="D434" s="20"/>
      <c r="E434" s="20"/>
      <c r="F434" s="19"/>
      <c r="G434" s="42">
        <f t="shared" ref="G434:Q434" si="422">SUM(G435:G442)</f>
        <v>27439.599999999999</v>
      </c>
      <c r="H434" s="50">
        <f t="shared" si="422"/>
        <v>0</v>
      </c>
      <c r="I434" s="42">
        <f t="shared" si="422"/>
        <v>0</v>
      </c>
      <c r="J434" s="42">
        <f t="shared" si="422"/>
        <v>0</v>
      </c>
      <c r="K434" s="42">
        <f t="shared" si="422"/>
        <v>24086.6</v>
      </c>
      <c r="L434" s="42">
        <f t="shared" si="422"/>
        <v>0</v>
      </c>
      <c r="M434" s="42">
        <f t="shared" si="422"/>
        <v>3353</v>
      </c>
      <c r="N434" s="42">
        <f t="shared" si="422"/>
        <v>0</v>
      </c>
      <c r="O434" s="42">
        <f t="shared" si="422"/>
        <v>0</v>
      </c>
      <c r="P434" s="50">
        <f t="shared" si="422"/>
        <v>0</v>
      </c>
      <c r="Q434" s="42">
        <f t="shared" si="422"/>
        <v>16408.099999999999</v>
      </c>
      <c r="R434" s="42">
        <f t="shared" ref="R434:AC434" si="423">SUM(R435:R442)</f>
        <v>0</v>
      </c>
      <c r="S434" s="42">
        <f t="shared" si="423"/>
        <v>100</v>
      </c>
      <c r="T434" s="42">
        <f t="shared" si="423"/>
        <v>0</v>
      </c>
      <c r="U434" s="42">
        <f t="shared" si="423"/>
        <v>1100</v>
      </c>
      <c r="V434" s="42">
        <f t="shared" si="423"/>
        <v>0</v>
      </c>
      <c r="W434" s="42">
        <f t="shared" si="423"/>
        <v>15208.099999999999</v>
      </c>
      <c r="X434" s="42">
        <f t="shared" si="423"/>
        <v>0</v>
      </c>
      <c r="Y434" s="42">
        <f t="shared" si="423"/>
        <v>0</v>
      </c>
      <c r="Z434" s="42">
        <f t="shared" si="423"/>
        <v>0</v>
      </c>
      <c r="AA434" s="42">
        <f t="shared" si="423"/>
        <v>8053</v>
      </c>
      <c r="AB434" s="42">
        <f t="shared" si="423"/>
        <v>8053</v>
      </c>
      <c r="AC434" s="42">
        <f t="shared" si="423"/>
        <v>8053</v>
      </c>
      <c r="AD434" s="100"/>
      <c r="AE434" s="100"/>
    </row>
    <row r="435" spans="1:31" ht="13.2" customHeight="1" x14ac:dyDescent="0.25">
      <c r="A435" s="99"/>
      <c r="B435" s="105" t="s">
        <v>7</v>
      </c>
      <c r="C435" s="19">
        <f>C446</f>
        <v>136</v>
      </c>
      <c r="D435" s="19" t="str">
        <f t="shared" ref="D435:F435" si="424">D446</f>
        <v>0702</v>
      </c>
      <c r="E435" s="19" t="str">
        <f t="shared" si="424"/>
        <v>0710003480</v>
      </c>
      <c r="F435" s="19">
        <f t="shared" si="424"/>
        <v>612</v>
      </c>
      <c r="G435" s="23">
        <f>G446</f>
        <v>4700</v>
      </c>
      <c r="H435" s="23">
        <f t="shared" ref="H435:AC435" si="425">H446</f>
        <v>0</v>
      </c>
      <c r="I435" s="23">
        <f t="shared" si="425"/>
        <v>0</v>
      </c>
      <c r="J435" s="23">
        <f t="shared" si="425"/>
        <v>0</v>
      </c>
      <c r="K435" s="23">
        <f t="shared" si="425"/>
        <v>4700</v>
      </c>
      <c r="L435" s="23">
        <f t="shared" si="425"/>
        <v>0</v>
      </c>
      <c r="M435" s="23">
        <f t="shared" si="425"/>
        <v>0</v>
      </c>
      <c r="N435" s="23">
        <f t="shared" si="425"/>
        <v>0</v>
      </c>
      <c r="O435" s="23">
        <f t="shared" si="425"/>
        <v>0</v>
      </c>
      <c r="P435" s="23">
        <f t="shared" si="425"/>
        <v>0</v>
      </c>
      <c r="Q435" s="23">
        <f t="shared" si="425"/>
        <v>4700</v>
      </c>
      <c r="R435" s="23">
        <f t="shared" si="425"/>
        <v>0</v>
      </c>
      <c r="S435" s="23">
        <f t="shared" si="425"/>
        <v>100</v>
      </c>
      <c r="T435" s="23">
        <f t="shared" si="425"/>
        <v>0</v>
      </c>
      <c r="U435" s="23">
        <f t="shared" si="425"/>
        <v>1100</v>
      </c>
      <c r="V435" s="23">
        <f t="shared" si="425"/>
        <v>0</v>
      </c>
      <c r="W435" s="23">
        <f t="shared" si="425"/>
        <v>3500</v>
      </c>
      <c r="X435" s="23">
        <f t="shared" si="425"/>
        <v>0</v>
      </c>
      <c r="Y435" s="23">
        <f t="shared" si="425"/>
        <v>0</v>
      </c>
      <c r="Z435" s="23">
        <f t="shared" si="425"/>
        <v>0</v>
      </c>
      <c r="AA435" s="23">
        <f t="shared" si="425"/>
        <v>4700</v>
      </c>
      <c r="AB435" s="23">
        <f t="shared" si="425"/>
        <v>4700</v>
      </c>
      <c r="AC435" s="23">
        <f t="shared" si="425"/>
        <v>4700</v>
      </c>
      <c r="AD435" s="100"/>
      <c r="AE435" s="100"/>
    </row>
    <row r="436" spans="1:31" ht="13.2" customHeight="1" x14ac:dyDescent="0.25">
      <c r="A436" s="99"/>
      <c r="B436" s="110"/>
      <c r="C436" s="19">
        <f>C453</f>
        <v>136</v>
      </c>
      <c r="D436" s="19" t="str">
        <f t="shared" ref="D436:F436" si="426">D453</f>
        <v>0702</v>
      </c>
      <c r="E436" s="19" t="str">
        <f t="shared" si="426"/>
        <v>07100R0271</v>
      </c>
      <c r="F436" s="19">
        <f t="shared" si="426"/>
        <v>244</v>
      </c>
      <c r="G436" s="23">
        <f>G453</f>
        <v>11563</v>
      </c>
      <c r="H436" s="23">
        <f t="shared" ref="H436:AC436" si="427">H453</f>
        <v>0</v>
      </c>
      <c r="I436" s="23">
        <f t="shared" si="427"/>
        <v>0</v>
      </c>
      <c r="J436" s="23">
        <f t="shared" si="427"/>
        <v>0</v>
      </c>
      <c r="K436" s="23">
        <f t="shared" si="427"/>
        <v>11563</v>
      </c>
      <c r="L436" s="23">
        <f t="shared" si="427"/>
        <v>0</v>
      </c>
      <c r="M436" s="23">
        <f t="shared" si="427"/>
        <v>0</v>
      </c>
      <c r="N436" s="23">
        <f t="shared" si="427"/>
        <v>0</v>
      </c>
      <c r="O436" s="23">
        <f t="shared" si="427"/>
        <v>0</v>
      </c>
      <c r="P436" s="23">
        <f t="shared" si="427"/>
        <v>0</v>
      </c>
      <c r="Q436" s="23">
        <f t="shared" si="427"/>
        <v>0</v>
      </c>
      <c r="R436" s="23">
        <f t="shared" si="427"/>
        <v>0</v>
      </c>
      <c r="S436" s="23">
        <f t="shared" si="427"/>
        <v>0</v>
      </c>
      <c r="T436" s="23">
        <f t="shared" si="427"/>
        <v>0</v>
      </c>
      <c r="U436" s="23">
        <f t="shared" si="427"/>
        <v>0</v>
      </c>
      <c r="V436" s="23">
        <f t="shared" si="427"/>
        <v>0</v>
      </c>
      <c r="W436" s="23">
        <f t="shared" si="427"/>
        <v>0</v>
      </c>
      <c r="X436" s="23">
        <f t="shared" si="427"/>
        <v>0</v>
      </c>
      <c r="Y436" s="23">
        <f t="shared" si="427"/>
        <v>0</v>
      </c>
      <c r="Z436" s="23">
        <f t="shared" si="427"/>
        <v>0</v>
      </c>
      <c r="AA436" s="23">
        <f t="shared" si="427"/>
        <v>0</v>
      </c>
      <c r="AB436" s="23">
        <f t="shared" si="427"/>
        <v>0</v>
      </c>
      <c r="AC436" s="23">
        <f t="shared" si="427"/>
        <v>0</v>
      </c>
      <c r="AD436" s="100"/>
      <c r="AE436" s="100"/>
    </row>
    <row r="437" spans="1:31" ht="13.2" customHeight="1" x14ac:dyDescent="0.25">
      <c r="A437" s="99"/>
      <c r="B437" s="110"/>
      <c r="C437" s="19">
        <f>C460</f>
        <v>136</v>
      </c>
      <c r="D437" s="19" t="str">
        <f t="shared" ref="D437:F438" si="428">D460</f>
        <v>0702</v>
      </c>
      <c r="E437" s="19" t="str">
        <f t="shared" si="428"/>
        <v>07100R0273</v>
      </c>
      <c r="F437" s="19">
        <f t="shared" si="428"/>
        <v>244</v>
      </c>
      <c r="G437" s="23">
        <f>G460</f>
        <v>3353</v>
      </c>
      <c r="H437" s="23">
        <f t="shared" ref="H437:AC438" si="429">H460</f>
        <v>0</v>
      </c>
      <c r="I437" s="23">
        <f t="shared" si="429"/>
        <v>0</v>
      </c>
      <c r="J437" s="23">
        <f t="shared" si="429"/>
        <v>0</v>
      </c>
      <c r="K437" s="23">
        <f t="shared" si="429"/>
        <v>0</v>
      </c>
      <c r="L437" s="23">
        <f t="shared" si="429"/>
        <v>0</v>
      </c>
      <c r="M437" s="23">
        <f t="shared" si="429"/>
        <v>3353</v>
      </c>
      <c r="N437" s="23">
        <f t="shared" si="429"/>
        <v>0</v>
      </c>
      <c r="O437" s="23">
        <f t="shared" si="429"/>
        <v>0</v>
      </c>
      <c r="P437" s="23">
        <f t="shared" si="429"/>
        <v>0</v>
      </c>
      <c r="Q437" s="23">
        <f t="shared" si="429"/>
        <v>1889.4649999999999</v>
      </c>
      <c r="R437" s="23">
        <f t="shared" si="429"/>
        <v>0</v>
      </c>
      <c r="S437" s="23">
        <f t="shared" si="429"/>
        <v>0</v>
      </c>
      <c r="T437" s="23">
        <f t="shared" si="429"/>
        <v>0</v>
      </c>
      <c r="U437" s="23">
        <f t="shared" si="429"/>
        <v>0</v>
      </c>
      <c r="V437" s="23">
        <f t="shared" si="429"/>
        <v>0</v>
      </c>
      <c r="W437" s="23">
        <f t="shared" si="429"/>
        <v>1889.4649999999999</v>
      </c>
      <c r="X437" s="23">
        <f t="shared" si="429"/>
        <v>0</v>
      </c>
      <c r="Y437" s="23">
        <f t="shared" si="429"/>
        <v>0</v>
      </c>
      <c r="Z437" s="23">
        <f t="shared" si="429"/>
        <v>0</v>
      </c>
      <c r="AA437" s="23">
        <f t="shared" si="429"/>
        <v>3353</v>
      </c>
      <c r="AB437" s="23">
        <f t="shared" si="429"/>
        <v>3353</v>
      </c>
      <c r="AC437" s="23">
        <f t="shared" si="429"/>
        <v>3353</v>
      </c>
      <c r="AD437" s="100"/>
      <c r="AE437" s="100"/>
    </row>
    <row r="438" spans="1:31" ht="13.2" customHeight="1" x14ac:dyDescent="0.25">
      <c r="A438" s="99"/>
      <c r="B438" s="106"/>
      <c r="C438" s="19">
        <f>C461</f>
        <v>136</v>
      </c>
      <c r="D438" s="19" t="str">
        <f t="shared" si="428"/>
        <v>0702</v>
      </c>
      <c r="E438" s="19" t="str">
        <f t="shared" si="428"/>
        <v>07100R0272</v>
      </c>
      <c r="F438" s="19">
        <f t="shared" si="428"/>
        <v>540</v>
      </c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>
        <f t="shared" si="429"/>
        <v>2208.5349999999999</v>
      </c>
      <c r="R438" s="23"/>
      <c r="S438" s="23">
        <f t="shared" si="429"/>
        <v>0</v>
      </c>
      <c r="T438" s="23"/>
      <c r="U438" s="23">
        <f t="shared" si="429"/>
        <v>0</v>
      </c>
      <c r="V438" s="23"/>
      <c r="W438" s="23">
        <f t="shared" si="429"/>
        <v>2208.5349999999999</v>
      </c>
      <c r="X438" s="23"/>
      <c r="Y438" s="23">
        <f t="shared" si="429"/>
        <v>0</v>
      </c>
      <c r="Z438" s="23"/>
      <c r="AA438" s="23">
        <f t="shared" si="429"/>
        <v>0</v>
      </c>
      <c r="AB438" s="23">
        <f t="shared" si="429"/>
        <v>0</v>
      </c>
      <c r="AC438" s="23"/>
      <c r="AD438" s="100"/>
      <c r="AE438" s="100"/>
    </row>
    <row r="439" spans="1:31" ht="13.2" customHeight="1" x14ac:dyDescent="0.25">
      <c r="A439" s="99"/>
      <c r="B439" s="105" t="s">
        <v>8</v>
      </c>
      <c r="C439" s="19">
        <f>C462</f>
        <v>136</v>
      </c>
      <c r="D439" s="19" t="str">
        <f t="shared" ref="D439:F440" si="430">D462</f>
        <v>0702</v>
      </c>
      <c r="E439" s="19" t="str">
        <f t="shared" si="430"/>
        <v>07100R0273</v>
      </c>
      <c r="F439" s="19">
        <f t="shared" si="430"/>
        <v>244</v>
      </c>
      <c r="G439" s="23">
        <f>G462</f>
        <v>7823.6</v>
      </c>
      <c r="H439" s="23">
        <f t="shared" ref="H439:AC440" si="431">H462</f>
        <v>0</v>
      </c>
      <c r="I439" s="23">
        <f t="shared" si="431"/>
        <v>0</v>
      </c>
      <c r="J439" s="23">
        <f t="shared" si="431"/>
        <v>0</v>
      </c>
      <c r="K439" s="23">
        <f t="shared" si="431"/>
        <v>7823.6</v>
      </c>
      <c r="L439" s="23">
        <f t="shared" si="431"/>
        <v>0</v>
      </c>
      <c r="M439" s="23">
        <f t="shared" si="431"/>
        <v>0</v>
      </c>
      <c r="N439" s="23">
        <f t="shared" si="431"/>
        <v>0</v>
      </c>
      <c r="O439" s="23">
        <f t="shared" si="431"/>
        <v>0</v>
      </c>
      <c r="P439" s="23">
        <f t="shared" si="431"/>
        <v>0</v>
      </c>
      <c r="Q439" s="23">
        <f t="shared" si="431"/>
        <v>3508.5349999999999</v>
      </c>
      <c r="R439" s="23">
        <f t="shared" si="431"/>
        <v>0</v>
      </c>
      <c r="S439" s="23">
        <f t="shared" si="431"/>
        <v>0</v>
      </c>
      <c r="T439" s="23">
        <f t="shared" si="431"/>
        <v>0</v>
      </c>
      <c r="U439" s="23">
        <f t="shared" si="431"/>
        <v>0</v>
      </c>
      <c r="V439" s="23">
        <f t="shared" si="431"/>
        <v>0</v>
      </c>
      <c r="W439" s="23">
        <f t="shared" si="431"/>
        <v>3508.5349999999999</v>
      </c>
      <c r="X439" s="23">
        <f t="shared" si="431"/>
        <v>0</v>
      </c>
      <c r="Y439" s="23">
        <f t="shared" si="431"/>
        <v>0</v>
      </c>
      <c r="Z439" s="23">
        <f t="shared" si="431"/>
        <v>0</v>
      </c>
      <c r="AA439" s="23">
        <f t="shared" si="431"/>
        <v>0</v>
      </c>
      <c r="AB439" s="23">
        <f t="shared" si="431"/>
        <v>0</v>
      </c>
      <c r="AC439" s="23">
        <f t="shared" si="431"/>
        <v>0</v>
      </c>
      <c r="AD439" s="100"/>
      <c r="AE439" s="100"/>
    </row>
    <row r="440" spans="1:31" ht="13.2" customHeight="1" x14ac:dyDescent="0.25">
      <c r="A440" s="99"/>
      <c r="B440" s="106"/>
      <c r="C440" s="19">
        <f>C463</f>
        <v>136</v>
      </c>
      <c r="D440" s="19" t="str">
        <f t="shared" si="430"/>
        <v>0702</v>
      </c>
      <c r="E440" s="19" t="str">
        <f t="shared" si="430"/>
        <v>07100R0272</v>
      </c>
      <c r="F440" s="19">
        <f t="shared" si="430"/>
        <v>540</v>
      </c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>
        <f t="shared" si="431"/>
        <v>4101.5649999999996</v>
      </c>
      <c r="R440" s="23"/>
      <c r="S440" s="23">
        <f t="shared" si="431"/>
        <v>0</v>
      </c>
      <c r="T440" s="23"/>
      <c r="U440" s="23">
        <f t="shared" si="431"/>
        <v>0</v>
      </c>
      <c r="V440" s="23"/>
      <c r="W440" s="23">
        <f t="shared" si="431"/>
        <v>4101.5649999999996</v>
      </c>
      <c r="X440" s="23"/>
      <c r="Y440" s="23">
        <f t="shared" si="431"/>
        <v>0</v>
      </c>
      <c r="Z440" s="23"/>
      <c r="AA440" s="23">
        <f t="shared" si="431"/>
        <v>0</v>
      </c>
      <c r="AB440" s="23">
        <f t="shared" si="431"/>
        <v>0</v>
      </c>
      <c r="AC440" s="23"/>
      <c r="AD440" s="100"/>
      <c r="AE440" s="100"/>
    </row>
    <row r="441" spans="1:31" x14ac:dyDescent="0.25">
      <c r="A441" s="99"/>
      <c r="B441" s="95" t="s">
        <v>9</v>
      </c>
      <c r="C441" s="19"/>
      <c r="D441" s="20"/>
      <c r="E441" s="20"/>
      <c r="F441" s="19"/>
      <c r="G441" s="23">
        <f t="shared" ref="G441:AC441" si="432">G448+G455+G464</f>
        <v>0</v>
      </c>
      <c r="H441" s="23">
        <f t="shared" si="432"/>
        <v>0</v>
      </c>
      <c r="I441" s="23">
        <f t="shared" si="432"/>
        <v>0</v>
      </c>
      <c r="J441" s="23">
        <f t="shared" si="432"/>
        <v>0</v>
      </c>
      <c r="K441" s="23">
        <f t="shared" si="432"/>
        <v>0</v>
      </c>
      <c r="L441" s="23">
        <f t="shared" si="432"/>
        <v>0</v>
      </c>
      <c r="M441" s="23">
        <f t="shared" si="432"/>
        <v>0</v>
      </c>
      <c r="N441" s="23">
        <f t="shared" si="432"/>
        <v>0</v>
      </c>
      <c r="O441" s="23">
        <f t="shared" si="432"/>
        <v>0</v>
      </c>
      <c r="P441" s="23">
        <f t="shared" si="432"/>
        <v>0</v>
      </c>
      <c r="Q441" s="23">
        <f t="shared" si="432"/>
        <v>0</v>
      </c>
      <c r="R441" s="23">
        <f t="shared" si="432"/>
        <v>0</v>
      </c>
      <c r="S441" s="23">
        <f t="shared" si="432"/>
        <v>0</v>
      </c>
      <c r="T441" s="23">
        <f t="shared" si="432"/>
        <v>0</v>
      </c>
      <c r="U441" s="23">
        <f t="shared" si="432"/>
        <v>0</v>
      </c>
      <c r="V441" s="23">
        <f t="shared" si="432"/>
        <v>0</v>
      </c>
      <c r="W441" s="23">
        <f t="shared" si="432"/>
        <v>0</v>
      </c>
      <c r="X441" s="23">
        <f t="shared" si="432"/>
        <v>0</v>
      </c>
      <c r="Y441" s="23">
        <f t="shared" si="432"/>
        <v>0</v>
      </c>
      <c r="Z441" s="23">
        <f t="shared" si="432"/>
        <v>0</v>
      </c>
      <c r="AA441" s="23">
        <f t="shared" si="432"/>
        <v>0</v>
      </c>
      <c r="AB441" s="23">
        <f t="shared" si="432"/>
        <v>0</v>
      </c>
      <c r="AC441" s="23">
        <f t="shared" si="432"/>
        <v>0</v>
      </c>
      <c r="AD441" s="100"/>
      <c r="AE441" s="100"/>
    </row>
    <row r="442" spans="1:31" ht="144.6" customHeight="1" x14ac:dyDescent="0.25">
      <c r="A442" s="99"/>
      <c r="B442" s="95" t="s">
        <v>10</v>
      </c>
      <c r="C442" s="19"/>
      <c r="D442" s="20"/>
      <c r="E442" s="20"/>
      <c r="F442" s="19"/>
      <c r="G442" s="23">
        <f t="shared" ref="G442:AC442" si="433">G449+G456+G465</f>
        <v>0</v>
      </c>
      <c r="H442" s="23">
        <f t="shared" si="433"/>
        <v>0</v>
      </c>
      <c r="I442" s="23">
        <f t="shared" si="433"/>
        <v>0</v>
      </c>
      <c r="J442" s="23">
        <f t="shared" si="433"/>
        <v>0</v>
      </c>
      <c r="K442" s="23">
        <f t="shared" si="433"/>
        <v>0</v>
      </c>
      <c r="L442" s="23">
        <f t="shared" si="433"/>
        <v>0</v>
      </c>
      <c r="M442" s="23">
        <f t="shared" si="433"/>
        <v>0</v>
      </c>
      <c r="N442" s="23">
        <f t="shared" si="433"/>
        <v>0</v>
      </c>
      <c r="O442" s="23">
        <f t="shared" si="433"/>
        <v>0</v>
      </c>
      <c r="P442" s="23">
        <f t="shared" si="433"/>
        <v>0</v>
      </c>
      <c r="Q442" s="23">
        <f t="shared" si="433"/>
        <v>0</v>
      </c>
      <c r="R442" s="23">
        <f t="shared" si="433"/>
        <v>0</v>
      </c>
      <c r="S442" s="23">
        <f t="shared" si="433"/>
        <v>0</v>
      </c>
      <c r="T442" s="23">
        <f t="shared" si="433"/>
        <v>0</v>
      </c>
      <c r="U442" s="23">
        <f t="shared" si="433"/>
        <v>0</v>
      </c>
      <c r="V442" s="23">
        <f t="shared" si="433"/>
        <v>0</v>
      </c>
      <c r="W442" s="23">
        <f t="shared" si="433"/>
        <v>0</v>
      </c>
      <c r="X442" s="23">
        <f t="shared" si="433"/>
        <v>0</v>
      </c>
      <c r="Y442" s="23">
        <f t="shared" si="433"/>
        <v>0</v>
      </c>
      <c r="Z442" s="23">
        <f t="shared" si="433"/>
        <v>0</v>
      </c>
      <c r="AA442" s="23">
        <f t="shared" si="433"/>
        <v>0</v>
      </c>
      <c r="AB442" s="23">
        <f t="shared" si="433"/>
        <v>0</v>
      </c>
      <c r="AC442" s="23">
        <f t="shared" si="433"/>
        <v>0</v>
      </c>
      <c r="AD442" s="100"/>
      <c r="AE442" s="100"/>
    </row>
    <row r="443" spans="1:31" ht="25.95" customHeight="1" x14ac:dyDescent="0.25">
      <c r="A443" s="99" t="s">
        <v>400</v>
      </c>
      <c r="B443" s="95" t="s">
        <v>111</v>
      </c>
      <c r="C443" s="19"/>
      <c r="D443" s="20"/>
      <c r="E443" s="20"/>
      <c r="F443" s="19"/>
      <c r="G443" s="29">
        <f>I443+K443+M443+O443</f>
        <v>30</v>
      </c>
      <c r="H443" s="29">
        <f>J443+L443+N443+P443</f>
        <v>0</v>
      </c>
      <c r="I443" s="23"/>
      <c r="J443" s="23"/>
      <c r="K443" s="23">
        <v>30</v>
      </c>
      <c r="L443" s="23"/>
      <c r="M443" s="23"/>
      <c r="N443" s="23"/>
      <c r="O443" s="23"/>
      <c r="P443" s="28"/>
      <c r="Q443" s="23">
        <v>1</v>
      </c>
      <c r="R443" s="23">
        <f>T443+V443+X443+Z443</f>
        <v>0</v>
      </c>
      <c r="S443" s="23"/>
      <c r="T443" s="23"/>
      <c r="U443" s="23">
        <v>1</v>
      </c>
      <c r="V443" s="23"/>
      <c r="W443" s="23"/>
      <c r="X443" s="23"/>
      <c r="Y443" s="23"/>
      <c r="Z443" s="23"/>
      <c r="AA443" s="23">
        <v>1</v>
      </c>
      <c r="AB443" s="23">
        <v>1</v>
      </c>
      <c r="AC443" s="23">
        <v>1</v>
      </c>
      <c r="AD443" s="100" t="s">
        <v>320</v>
      </c>
      <c r="AE443" s="107" t="s">
        <v>616</v>
      </c>
    </row>
    <row r="444" spans="1:31" ht="26.4" customHeight="1" x14ac:dyDescent="0.25">
      <c r="A444" s="99"/>
      <c r="B444" s="95" t="s">
        <v>110</v>
      </c>
      <c r="C444" s="19"/>
      <c r="D444" s="20"/>
      <c r="E444" s="20"/>
      <c r="F444" s="19"/>
      <c r="G444" s="23">
        <f>ROUND(G445/G443,1)</f>
        <v>156.69999999999999</v>
      </c>
      <c r="H444" s="23" t="e">
        <f t="shared" ref="H444:AC444" si="434">ROUND(H445/H443,1)</f>
        <v>#DIV/0!</v>
      </c>
      <c r="I444" s="23" t="e">
        <f t="shared" si="434"/>
        <v>#DIV/0!</v>
      </c>
      <c r="J444" s="23" t="e">
        <f t="shared" si="434"/>
        <v>#DIV/0!</v>
      </c>
      <c r="K444" s="23">
        <f t="shared" si="434"/>
        <v>156.69999999999999</v>
      </c>
      <c r="L444" s="23" t="e">
        <f t="shared" si="434"/>
        <v>#DIV/0!</v>
      </c>
      <c r="M444" s="23" t="e">
        <f t="shared" si="434"/>
        <v>#DIV/0!</v>
      </c>
      <c r="N444" s="23" t="e">
        <f t="shared" si="434"/>
        <v>#DIV/0!</v>
      </c>
      <c r="O444" s="23" t="e">
        <f t="shared" si="434"/>
        <v>#DIV/0!</v>
      </c>
      <c r="P444" s="23" t="e">
        <f t="shared" si="434"/>
        <v>#DIV/0!</v>
      </c>
      <c r="Q444" s="23">
        <f t="shared" si="434"/>
        <v>4700</v>
      </c>
      <c r="R444" s="23" t="e">
        <f t="shared" si="434"/>
        <v>#DIV/0!</v>
      </c>
      <c r="S444" s="27" t="e">
        <f t="shared" si="434"/>
        <v>#DIV/0!</v>
      </c>
      <c r="T444" s="23" t="e">
        <f t="shared" si="434"/>
        <v>#DIV/0!</v>
      </c>
      <c r="U444" s="23">
        <f t="shared" si="434"/>
        <v>1100</v>
      </c>
      <c r="V444" s="23" t="e">
        <f t="shared" si="434"/>
        <v>#DIV/0!</v>
      </c>
      <c r="W444" s="27" t="e">
        <f t="shared" si="434"/>
        <v>#DIV/0!</v>
      </c>
      <c r="X444" s="27" t="e">
        <f t="shared" si="434"/>
        <v>#DIV/0!</v>
      </c>
      <c r="Y444" s="27" t="e">
        <f t="shared" si="434"/>
        <v>#DIV/0!</v>
      </c>
      <c r="Z444" s="23" t="e">
        <f t="shared" si="434"/>
        <v>#DIV/0!</v>
      </c>
      <c r="AA444" s="23">
        <f t="shared" si="434"/>
        <v>4700</v>
      </c>
      <c r="AB444" s="23">
        <f t="shared" si="434"/>
        <v>4700</v>
      </c>
      <c r="AC444" s="23">
        <f t="shared" si="434"/>
        <v>4700</v>
      </c>
      <c r="AD444" s="100"/>
      <c r="AE444" s="108"/>
    </row>
    <row r="445" spans="1:31" ht="48" customHeight="1" x14ac:dyDescent="0.25">
      <c r="A445" s="99"/>
      <c r="B445" s="95" t="s">
        <v>101</v>
      </c>
      <c r="C445" s="19"/>
      <c r="D445" s="20"/>
      <c r="E445" s="20"/>
      <c r="F445" s="19"/>
      <c r="G445" s="23">
        <f>SUM(G446:G449)</f>
        <v>4700</v>
      </c>
      <c r="H445" s="23">
        <f t="shared" ref="H445:AC445" si="435">SUM(H446:H449)</f>
        <v>0</v>
      </c>
      <c r="I445" s="23">
        <f t="shared" si="435"/>
        <v>0</v>
      </c>
      <c r="J445" s="23">
        <f t="shared" si="435"/>
        <v>0</v>
      </c>
      <c r="K445" s="23">
        <f t="shared" si="435"/>
        <v>4700</v>
      </c>
      <c r="L445" s="23">
        <f t="shared" si="435"/>
        <v>0</v>
      </c>
      <c r="M445" s="23">
        <f t="shared" si="435"/>
        <v>0</v>
      </c>
      <c r="N445" s="23">
        <f t="shared" si="435"/>
        <v>0</v>
      </c>
      <c r="O445" s="23">
        <f t="shared" si="435"/>
        <v>0</v>
      </c>
      <c r="P445" s="23">
        <f t="shared" si="435"/>
        <v>0</v>
      </c>
      <c r="Q445" s="23">
        <f t="shared" si="435"/>
        <v>4700</v>
      </c>
      <c r="R445" s="23">
        <f t="shared" si="435"/>
        <v>0</v>
      </c>
      <c r="S445" s="23">
        <f t="shared" si="435"/>
        <v>100</v>
      </c>
      <c r="T445" s="23">
        <f t="shared" si="435"/>
        <v>0</v>
      </c>
      <c r="U445" s="23">
        <f t="shared" si="435"/>
        <v>1100</v>
      </c>
      <c r="V445" s="23">
        <f t="shared" si="435"/>
        <v>0</v>
      </c>
      <c r="W445" s="23">
        <f t="shared" si="435"/>
        <v>3500</v>
      </c>
      <c r="X445" s="23">
        <f t="shared" si="435"/>
        <v>0</v>
      </c>
      <c r="Y445" s="23">
        <f t="shared" si="435"/>
        <v>0</v>
      </c>
      <c r="Z445" s="23">
        <f t="shared" si="435"/>
        <v>0</v>
      </c>
      <c r="AA445" s="23">
        <f t="shared" si="435"/>
        <v>4700</v>
      </c>
      <c r="AB445" s="23">
        <f t="shared" si="435"/>
        <v>4700</v>
      </c>
      <c r="AC445" s="23">
        <f t="shared" si="435"/>
        <v>4700</v>
      </c>
      <c r="AD445" s="100"/>
      <c r="AE445" s="108"/>
    </row>
    <row r="446" spans="1:31" ht="13.2" customHeight="1" x14ac:dyDescent="0.25">
      <c r="A446" s="99"/>
      <c r="B446" s="95" t="s">
        <v>7</v>
      </c>
      <c r="C446" s="19">
        <v>136</v>
      </c>
      <c r="D446" s="20" t="s">
        <v>41</v>
      </c>
      <c r="E446" s="20" t="s">
        <v>207</v>
      </c>
      <c r="F446" s="19">
        <v>612</v>
      </c>
      <c r="G446" s="23">
        <f t="shared" ref="G446:H449" si="436">I446+K446+M446+O446</f>
        <v>4700</v>
      </c>
      <c r="H446" s="28">
        <f t="shared" si="436"/>
        <v>0</v>
      </c>
      <c r="I446" s="29"/>
      <c r="J446" s="29"/>
      <c r="K446" s="29">
        <v>4700</v>
      </c>
      <c r="L446" s="29"/>
      <c r="M446" s="29"/>
      <c r="N446" s="29"/>
      <c r="O446" s="29"/>
      <c r="P446" s="28"/>
      <c r="Q446" s="23">
        <f t="shared" ref="Q446:Q449" si="437">S446+U446+W446+Y446</f>
        <v>4700</v>
      </c>
      <c r="R446" s="28">
        <f t="shared" ref="R446:R449" si="438">T446+V446+X446+Z446</f>
        <v>0</v>
      </c>
      <c r="S446" s="23">
        <v>100</v>
      </c>
      <c r="T446" s="23"/>
      <c r="U446" s="23">
        <v>1100</v>
      </c>
      <c r="V446" s="23"/>
      <c r="W446" s="23">
        <v>3500</v>
      </c>
      <c r="X446" s="23"/>
      <c r="Y446" s="23"/>
      <c r="Z446" s="23"/>
      <c r="AA446" s="23">
        <v>4700</v>
      </c>
      <c r="AB446" s="23">
        <v>4700</v>
      </c>
      <c r="AC446" s="23">
        <v>4700</v>
      </c>
      <c r="AD446" s="100"/>
      <c r="AE446" s="108"/>
    </row>
    <row r="447" spans="1:31" ht="23.25" customHeight="1" x14ac:dyDescent="0.25">
      <c r="A447" s="99"/>
      <c r="B447" s="95" t="s">
        <v>8</v>
      </c>
      <c r="C447" s="19"/>
      <c r="D447" s="20"/>
      <c r="E447" s="20"/>
      <c r="F447" s="19"/>
      <c r="G447" s="23">
        <f t="shared" si="436"/>
        <v>0</v>
      </c>
      <c r="H447" s="28">
        <f t="shared" si="436"/>
        <v>0</v>
      </c>
      <c r="I447" s="29"/>
      <c r="J447" s="29"/>
      <c r="K447" s="29"/>
      <c r="L447" s="29"/>
      <c r="M447" s="29"/>
      <c r="N447" s="29"/>
      <c r="O447" s="29"/>
      <c r="P447" s="28"/>
      <c r="Q447" s="23">
        <f t="shared" si="437"/>
        <v>0</v>
      </c>
      <c r="R447" s="28">
        <f t="shared" si="438"/>
        <v>0</v>
      </c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100"/>
      <c r="AE447" s="108"/>
    </row>
    <row r="448" spans="1:31" ht="23.25" customHeight="1" x14ac:dyDescent="0.25">
      <c r="A448" s="99"/>
      <c r="B448" s="95" t="s">
        <v>9</v>
      </c>
      <c r="C448" s="19"/>
      <c r="D448" s="20"/>
      <c r="E448" s="20"/>
      <c r="F448" s="19"/>
      <c r="G448" s="23">
        <f t="shared" si="436"/>
        <v>0</v>
      </c>
      <c r="H448" s="28">
        <f t="shared" si="436"/>
        <v>0</v>
      </c>
      <c r="I448" s="29"/>
      <c r="J448" s="29"/>
      <c r="K448" s="29"/>
      <c r="L448" s="29"/>
      <c r="M448" s="29"/>
      <c r="N448" s="29"/>
      <c r="O448" s="29"/>
      <c r="P448" s="28"/>
      <c r="Q448" s="23">
        <f t="shared" si="437"/>
        <v>0</v>
      </c>
      <c r="R448" s="28">
        <f t="shared" si="438"/>
        <v>0</v>
      </c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100"/>
      <c r="AE448" s="108"/>
    </row>
    <row r="449" spans="1:31" ht="18.75" customHeight="1" x14ac:dyDescent="0.25">
      <c r="A449" s="99"/>
      <c r="B449" s="97" t="s">
        <v>10</v>
      </c>
      <c r="C449" s="19"/>
      <c r="D449" s="20"/>
      <c r="E449" s="20"/>
      <c r="F449" s="19"/>
      <c r="G449" s="23">
        <f t="shared" si="436"/>
        <v>0</v>
      </c>
      <c r="H449" s="28">
        <f t="shared" si="436"/>
        <v>0</v>
      </c>
      <c r="I449" s="29"/>
      <c r="J449" s="29"/>
      <c r="K449" s="29"/>
      <c r="L449" s="29"/>
      <c r="M449" s="29"/>
      <c r="N449" s="29"/>
      <c r="O449" s="29"/>
      <c r="P449" s="28"/>
      <c r="Q449" s="23">
        <f t="shared" si="437"/>
        <v>0</v>
      </c>
      <c r="R449" s="28">
        <f t="shared" si="438"/>
        <v>0</v>
      </c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100"/>
      <c r="AE449" s="109"/>
    </row>
    <row r="450" spans="1:31" ht="24.6" hidden="1" customHeight="1" x14ac:dyDescent="0.25">
      <c r="A450" s="99" t="s">
        <v>297</v>
      </c>
      <c r="B450" s="95" t="s">
        <v>111</v>
      </c>
      <c r="C450" s="19"/>
      <c r="D450" s="20"/>
      <c r="E450" s="20"/>
      <c r="F450" s="19"/>
      <c r="G450" s="29">
        <f>I450+K450+M450+O450</f>
        <v>13</v>
      </c>
      <c r="H450" s="29">
        <f>J450+L450+N450+P450</f>
        <v>0</v>
      </c>
      <c r="I450" s="23"/>
      <c r="J450" s="23"/>
      <c r="K450" s="23"/>
      <c r="L450" s="23"/>
      <c r="M450" s="29">
        <v>13</v>
      </c>
      <c r="N450" s="23"/>
      <c r="O450" s="23"/>
      <c r="P450" s="28"/>
      <c r="Q450" s="23">
        <f>S450+U450+W450+Y450</f>
        <v>0</v>
      </c>
      <c r="R450" s="23">
        <f>T450+V450+X450+Z450</f>
        <v>0</v>
      </c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107" t="s">
        <v>76</v>
      </c>
      <c r="AE450" s="107" t="s">
        <v>403</v>
      </c>
    </row>
    <row r="451" spans="1:31" ht="26.4" hidden="1" customHeight="1" x14ac:dyDescent="0.25">
      <c r="A451" s="99"/>
      <c r="B451" s="95" t="s">
        <v>117</v>
      </c>
      <c r="C451" s="19"/>
      <c r="D451" s="20"/>
      <c r="E451" s="20"/>
      <c r="F451" s="19"/>
      <c r="G451" s="23">
        <f>ROUND(G452/G450,1)</f>
        <v>889.5</v>
      </c>
      <c r="H451" s="23" t="e">
        <f t="shared" ref="H451:AC451" si="439">ROUND(H452/H450,1)</f>
        <v>#DIV/0!</v>
      </c>
      <c r="I451" s="23" t="e">
        <f t="shared" si="439"/>
        <v>#DIV/0!</v>
      </c>
      <c r="J451" s="23" t="e">
        <f t="shared" si="439"/>
        <v>#DIV/0!</v>
      </c>
      <c r="K451" s="23" t="e">
        <f t="shared" si="439"/>
        <v>#DIV/0!</v>
      </c>
      <c r="L451" s="23" t="e">
        <f t="shared" si="439"/>
        <v>#DIV/0!</v>
      </c>
      <c r="M451" s="23">
        <f t="shared" si="439"/>
        <v>0</v>
      </c>
      <c r="N451" s="23" t="e">
        <f t="shared" si="439"/>
        <v>#DIV/0!</v>
      </c>
      <c r="O451" s="23" t="e">
        <f t="shared" si="439"/>
        <v>#DIV/0!</v>
      </c>
      <c r="P451" s="23" t="e">
        <f t="shared" si="439"/>
        <v>#DIV/0!</v>
      </c>
      <c r="Q451" s="23" t="e">
        <f t="shared" si="439"/>
        <v>#DIV/0!</v>
      </c>
      <c r="R451" s="23" t="e">
        <f t="shared" si="439"/>
        <v>#DIV/0!</v>
      </c>
      <c r="S451" s="23" t="e">
        <f t="shared" si="439"/>
        <v>#DIV/0!</v>
      </c>
      <c r="T451" s="23" t="e">
        <f t="shared" si="439"/>
        <v>#DIV/0!</v>
      </c>
      <c r="U451" s="23" t="e">
        <f t="shared" si="439"/>
        <v>#DIV/0!</v>
      </c>
      <c r="V451" s="23" t="e">
        <f t="shared" si="439"/>
        <v>#DIV/0!</v>
      </c>
      <c r="W451" s="23" t="e">
        <f t="shared" si="439"/>
        <v>#DIV/0!</v>
      </c>
      <c r="X451" s="23" t="e">
        <f t="shared" si="439"/>
        <v>#DIV/0!</v>
      </c>
      <c r="Y451" s="23" t="e">
        <f t="shared" si="439"/>
        <v>#DIV/0!</v>
      </c>
      <c r="Z451" s="23" t="e">
        <f t="shared" si="439"/>
        <v>#DIV/0!</v>
      </c>
      <c r="AA451" s="23" t="e">
        <f t="shared" si="439"/>
        <v>#DIV/0!</v>
      </c>
      <c r="AB451" s="23" t="e">
        <f t="shared" si="439"/>
        <v>#DIV/0!</v>
      </c>
      <c r="AC451" s="23" t="e">
        <f t="shared" si="439"/>
        <v>#DIV/0!</v>
      </c>
      <c r="AD451" s="108"/>
      <c r="AE451" s="108"/>
    </row>
    <row r="452" spans="1:31" ht="45" hidden="1" customHeight="1" x14ac:dyDescent="0.25">
      <c r="A452" s="99"/>
      <c r="B452" s="95" t="s">
        <v>101</v>
      </c>
      <c r="C452" s="19"/>
      <c r="D452" s="20"/>
      <c r="E452" s="20"/>
      <c r="F452" s="19"/>
      <c r="G452" s="23">
        <f>SUM(G453:G456)</f>
        <v>11563</v>
      </c>
      <c r="H452" s="23">
        <f t="shared" ref="H452:AC452" si="440">SUM(H453:H456)</f>
        <v>0</v>
      </c>
      <c r="I452" s="23">
        <f t="shared" si="440"/>
        <v>0</v>
      </c>
      <c r="J452" s="23">
        <f t="shared" si="440"/>
        <v>0</v>
      </c>
      <c r="K452" s="23">
        <f t="shared" si="440"/>
        <v>11563</v>
      </c>
      <c r="L452" s="23">
        <f t="shared" si="440"/>
        <v>0</v>
      </c>
      <c r="M452" s="23">
        <f t="shared" si="440"/>
        <v>0</v>
      </c>
      <c r="N452" s="23">
        <f t="shared" si="440"/>
        <v>0</v>
      </c>
      <c r="O452" s="23">
        <f t="shared" si="440"/>
        <v>0</v>
      </c>
      <c r="P452" s="23">
        <f t="shared" si="440"/>
        <v>0</v>
      </c>
      <c r="Q452" s="23">
        <f t="shared" si="440"/>
        <v>0</v>
      </c>
      <c r="R452" s="23">
        <f t="shared" si="440"/>
        <v>0</v>
      </c>
      <c r="S452" s="23">
        <f t="shared" si="440"/>
        <v>0</v>
      </c>
      <c r="T452" s="23">
        <f t="shared" si="440"/>
        <v>0</v>
      </c>
      <c r="U452" s="23">
        <f t="shared" si="440"/>
        <v>0</v>
      </c>
      <c r="V452" s="23">
        <f t="shared" si="440"/>
        <v>0</v>
      </c>
      <c r="W452" s="23">
        <f t="shared" si="440"/>
        <v>0</v>
      </c>
      <c r="X452" s="23">
        <f t="shared" si="440"/>
        <v>0</v>
      </c>
      <c r="Y452" s="23">
        <f t="shared" si="440"/>
        <v>0</v>
      </c>
      <c r="Z452" s="23">
        <f t="shared" si="440"/>
        <v>0</v>
      </c>
      <c r="AA452" s="23">
        <f t="shared" si="440"/>
        <v>0</v>
      </c>
      <c r="AB452" s="23">
        <f t="shared" si="440"/>
        <v>0</v>
      </c>
      <c r="AC452" s="23">
        <f t="shared" si="440"/>
        <v>0</v>
      </c>
      <c r="AD452" s="108"/>
      <c r="AE452" s="108"/>
    </row>
    <row r="453" spans="1:31" ht="13.2" hidden="1" customHeight="1" x14ac:dyDescent="0.25">
      <c r="A453" s="99"/>
      <c r="B453" s="95" t="s">
        <v>17</v>
      </c>
      <c r="C453" s="19">
        <v>136</v>
      </c>
      <c r="D453" s="20" t="s">
        <v>41</v>
      </c>
      <c r="E453" s="20" t="s">
        <v>208</v>
      </c>
      <c r="F453" s="19">
        <v>244</v>
      </c>
      <c r="G453" s="23">
        <f t="shared" ref="G453:H456" si="441">I453+K453+M453+O453</f>
        <v>11563</v>
      </c>
      <c r="H453" s="28">
        <f t="shared" si="441"/>
        <v>0</v>
      </c>
      <c r="I453" s="29"/>
      <c r="J453" s="29"/>
      <c r="K453" s="29">
        <f>14916-3353</f>
        <v>11563</v>
      </c>
      <c r="L453" s="29"/>
      <c r="M453" s="29"/>
      <c r="N453" s="29"/>
      <c r="O453" s="29"/>
      <c r="P453" s="28"/>
      <c r="Q453" s="23">
        <f t="shared" ref="Q453:Q456" si="442">S453+U453+W453+Y453</f>
        <v>0</v>
      </c>
      <c r="R453" s="28">
        <f t="shared" ref="R453:R456" si="443">T453+V453+X453+Z453</f>
        <v>0</v>
      </c>
      <c r="S453" s="23"/>
      <c r="T453" s="23"/>
      <c r="U453" s="23"/>
      <c r="V453" s="23"/>
      <c r="W453" s="23"/>
      <c r="X453" s="23"/>
      <c r="Y453" s="23"/>
      <c r="Z453" s="23"/>
      <c r="AA453" s="23">
        <v>0</v>
      </c>
      <c r="AB453" s="23">
        <v>0</v>
      </c>
      <c r="AC453" s="23">
        <v>0</v>
      </c>
      <c r="AD453" s="108"/>
      <c r="AE453" s="108"/>
    </row>
    <row r="454" spans="1:31" ht="13.2" hidden="1" customHeight="1" x14ac:dyDescent="0.25">
      <c r="A454" s="99"/>
      <c r="B454" s="95" t="s">
        <v>14</v>
      </c>
      <c r="C454" s="19"/>
      <c r="D454" s="20"/>
      <c r="E454" s="20"/>
      <c r="F454" s="19"/>
      <c r="G454" s="23">
        <f t="shared" si="441"/>
        <v>0</v>
      </c>
      <c r="H454" s="28">
        <f t="shared" si="441"/>
        <v>0</v>
      </c>
      <c r="I454" s="29"/>
      <c r="J454" s="29"/>
      <c r="K454" s="29"/>
      <c r="L454" s="29"/>
      <c r="M454" s="29"/>
      <c r="N454" s="29"/>
      <c r="O454" s="29"/>
      <c r="P454" s="28"/>
      <c r="Q454" s="23">
        <f t="shared" si="442"/>
        <v>0</v>
      </c>
      <c r="R454" s="28">
        <f t="shared" si="443"/>
        <v>0</v>
      </c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108"/>
      <c r="AE454" s="108"/>
    </row>
    <row r="455" spans="1:31" ht="13.2" hidden="1" customHeight="1" x14ac:dyDescent="0.25">
      <c r="A455" s="99"/>
      <c r="B455" s="95" t="s">
        <v>15</v>
      </c>
      <c r="C455" s="19"/>
      <c r="D455" s="20"/>
      <c r="E455" s="20"/>
      <c r="F455" s="19"/>
      <c r="G455" s="23">
        <f t="shared" si="441"/>
        <v>0</v>
      </c>
      <c r="H455" s="28">
        <f t="shared" si="441"/>
        <v>0</v>
      </c>
      <c r="I455" s="29"/>
      <c r="J455" s="29"/>
      <c r="K455" s="29"/>
      <c r="L455" s="29"/>
      <c r="M455" s="29"/>
      <c r="N455" s="29"/>
      <c r="O455" s="29"/>
      <c r="P455" s="28"/>
      <c r="Q455" s="23">
        <f t="shared" si="442"/>
        <v>0</v>
      </c>
      <c r="R455" s="28">
        <f t="shared" si="443"/>
        <v>0</v>
      </c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108"/>
      <c r="AE455" s="108"/>
    </row>
    <row r="456" spans="1:31" ht="13.2" hidden="1" customHeight="1" x14ac:dyDescent="0.25">
      <c r="A456" s="99"/>
      <c r="B456" s="95" t="s">
        <v>12</v>
      </c>
      <c r="C456" s="19"/>
      <c r="D456" s="20"/>
      <c r="E456" s="20"/>
      <c r="F456" s="19"/>
      <c r="G456" s="23">
        <f t="shared" si="441"/>
        <v>0</v>
      </c>
      <c r="H456" s="28">
        <f t="shared" si="441"/>
        <v>0</v>
      </c>
      <c r="I456" s="29"/>
      <c r="J456" s="29"/>
      <c r="K456" s="29"/>
      <c r="L456" s="29"/>
      <c r="M456" s="29"/>
      <c r="N456" s="29"/>
      <c r="O456" s="29"/>
      <c r="P456" s="28"/>
      <c r="Q456" s="23">
        <f t="shared" si="442"/>
        <v>0</v>
      </c>
      <c r="R456" s="28">
        <f t="shared" si="443"/>
        <v>0</v>
      </c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109"/>
      <c r="AE456" s="109"/>
    </row>
    <row r="457" spans="1:31" ht="13.2" customHeight="1" x14ac:dyDescent="0.25">
      <c r="A457" s="99" t="s">
        <v>460</v>
      </c>
      <c r="B457" s="95" t="s">
        <v>144</v>
      </c>
      <c r="C457" s="19"/>
      <c r="D457" s="20"/>
      <c r="E457" s="20"/>
      <c r="F457" s="19"/>
      <c r="G457" s="23">
        <f>I457+K457+M457+O457</f>
        <v>7</v>
      </c>
      <c r="H457" s="23">
        <f>J457+L457+N457+P457</f>
        <v>0</v>
      </c>
      <c r="I457" s="28"/>
      <c r="J457" s="28"/>
      <c r="K457" s="28"/>
      <c r="L457" s="28"/>
      <c r="M457" s="28">
        <v>7</v>
      </c>
      <c r="N457" s="28"/>
      <c r="O457" s="28"/>
      <c r="P457" s="28"/>
      <c r="Q457" s="23">
        <v>6</v>
      </c>
      <c r="R457" s="23">
        <f>T457+V457+X457+Z457</f>
        <v>0</v>
      </c>
      <c r="S457" s="23"/>
      <c r="T457" s="23"/>
      <c r="U457" s="23"/>
      <c r="V457" s="23"/>
      <c r="W457" s="23">
        <v>6</v>
      </c>
      <c r="X457" s="23"/>
      <c r="Y457" s="23"/>
      <c r="Z457" s="23"/>
      <c r="AA457" s="23">
        <v>6</v>
      </c>
      <c r="AB457" s="23">
        <v>6</v>
      </c>
      <c r="AC457" s="23">
        <v>6</v>
      </c>
      <c r="AD457" s="100" t="s">
        <v>316</v>
      </c>
      <c r="AE457" s="107" t="s">
        <v>548</v>
      </c>
    </row>
    <row r="458" spans="1:31" ht="26.4" customHeight="1" x14ac:dyDescent="0.25">
      <c r="A458" s="99"/>
      <c r="B458" s="95" t="s">
        <v>116</v>
      </c>
      <c r="C458" s="19"/>
      <c r="D458" s="20"/>
      <c r="E458" s="20"/>
      <c r="F458" s="19"/>
      <c r="G458" s="23">
        <f>ROUND(G459/G457,1)</f>
        <v>1596.7</v>
      </c>
      <c r="H458" s="23" t="e">
        <f t="shared" ref="H458:AC458" si="444">ROUND(H459/H457,1)</f>
        <v>#DIV/0!</v>
      </c>
      <c r="I458" s="23" t="e">
        <f t="shared" si="444"/>
        <v>#DIV/0!</v>
      </c>
      <c r="J458" s="23" t="e">
        <f t="shared" si="444"/>
        <v>#DIV/0!</v>
      </c>
      <c r="K458" s="23" t="e">
        <f t="shared" si="444"/>
        <v>#DIV/0!</v>
      </c>
      <c r="L458" s="23" t="e">
        <f t="shared" si="444"/>
        <v>#DIV/0!</v>
      </c>
      <c r="M458" s="23">
        <f t="shared" si="444"/>
        <v>479</v>
      </c>
      <c r="N458" s="23" t="e">
        <f t="shared" si="444"/>
        <v>#DIV/0!</v>
      </c>
      <c r="O458" s="23" t="e">
        <f t="shared" si="444"/>
        <v>#DIV/0!</v>
      </c>
      <c r="P458" s="23" t="e">
        <f t="shared" si="444"/>
        <v>#DIV/0!</v>
      </c>
      <c r="Q458" s="23">
        <f t="shared" si="444"/>
        <v>1951.4</v>
      </c>
      <c r="R458" s="23" t="e">
        <f t="shared" si="444"/>
        <v>#DIV/0!</v>
      </c>
      <c r="S458" s="27" t="e">
        <f t="shared" si="444"/>
        <v>#DIV/0!</v>
      </c>
      <c r="T458" s="27" t="e">
        <f t="shared" si="444"/>
        <v>#DIV/0!</v>
      </c>
      <c r="U458" s="27" t="e">
        <f t="shared" si="444"/>
        <v>#DIV/0!</v>
      </c>
      <c r="V458" s="23" t="e">
        <f t="shared" si="444"/>
        <v>#DIV/0!</v>
      </c>
      <c r="W458" s="23">
        <f t="shared" si="444"/>
        <v>1951.4</v>
      </c>
      <c r="X458" s="23" t="e">
        <f t="shared" si="444"/>
        <v>#DIV/0!</v>
      </c>
      <c r="Y458" s="27" t="e">
        <f t="shared" si="444"/>
        <v>#DIV/0!</v>
      </c>
      <c r="Z458" s="23" t="e">
        <f t="shared" si="444"/>
        <v>#DIV/0!</v>
      </c>
      <c r="AA458" s="23">
        <f t="shared" si="444"/>
        <v>558.79999999999995</v>
      </c>
      <c r="AB458" s="23">
        <f t="shared" si="444"/>
        <v>558.79999999999995</v>
      </c>
      <c r="AC458" s="23">
        <f t="shared" si="444"/>
        <v>558.79999999999995</v>
      </c>
      <c r="AD458" s="100"/>
      <c r="AE458" s="108"/>
    </row>
    <row r="459" spans="1:31" ht="42.6" customHeight="1" x14ac:dyDescent="0.25">
      <c r="A459" s="99"/>
      <c r="B459" s="95" t="s">
        <v>105</v>
      </c>
      <c r="C459" s="19"/>
      <c r="D459" s="20"/>
      <c r="E459" s="20"/>
      <c r="F459" s="19"/>
      <c r="G459" s="23">
        <f t="shared" ref="G459:P459" si="445">SUM(G460:G465)</f>
        <v>11176.6</v>
      </c>
      <c r="H459" s="23">
        <f t="shared" si="445"/>
        <v>0</v>
      </c>
      <c r="I459" s="23">
        <f t="shared" si="445"/>
        <v>0</v>
      </c>
      <c r="J459" s="23">
        <f t="shared" si="445"/>
        <v>0</v>
      </c>
      <c r="K459" s="23">
        <f t="shared" si="445"/>
        <v>7823.6</v>
      </c>
      <c r="L459" s="23">
        <f t="shared" si="445"/>
        <v>0</v>
      </c>
      <c r="M459" s="23">
        <f t="shared" si="445"/>
        <v>3353</v>
      </c>
      <c r="N459" s="23">
        <f t="shared" si="445"/>
        <v>0</v>
      </c>
      <c r="O459" s="23">
        <f t="shared" si="445"/>
        <v>0</v>
      </c>
      <c r="P459" s="23">
        <f t="shared" si="445"/>
        <v>0</v>
      </c>
      <c r="Q459" s="23">
        <f>Q460+Q461+Q462+Q463+Q464</f>
        <v>11708.099999999999</v>
      </c>
      <c r="R459" s="23">
        <f t="shared" ref="R459:Z459" si="446">SUM(R460:R465)</f>
        <v>0</v>
      </c>
      <c r="S459" s="23">
        <f t="shared" si="446"/>
        <v>0</v>
      </c>
      <c r="T459" s="23">
        <f t="shared" si="446"/>
        <v>0</v>
      </c>
      <c r="U459" s="23">
        <f t="shared" si="446"/>
        <v>0</v>
      </c>
      <c r="V459" s="23">
        <f t="shared" si="446"/>
        <v>0</v>
      </c>
      <c r="W459" s="23">
        <f t="shared" si="446"/>
        <v>11708.099999999999</v>
      </c>
      <c r="X459" s="23">
        <f t="shared" si="446"/>
        <v>0</v>
      </c>
      <c r="Y459" s="23">
        <f t="shared" si="446"/>
        <v>0</v>
      </c>
      <c r="Z459" s="23">
        <f t="shared" si="446"/>
        <v>0</v>
      </c>
      <c r="AA459" s="23">
        <f>AA460+AA462</f>
        <v>3353</v>
      </c>
      <c r="AB459" s="23">
        <f>AB460+AB462</f>
        <v>3353</v>
      </c>
      <c r="AC459" s="23">
        <f>SUM(AC460:AC465)</f>
        <v>3353</v>
      </c>
      <c r="AD459" s="100"/>
      <c r="AE459" s="108"/>
    </row>
    <row r="460" spans="1:31" ht="13.2" customHeight="1" x14ac:dyDescent="0.25">
      <c r="A460" s="99"/>
      <c r="B460" s="105" t="s">
        <v>17</v>
      </c>
      <c r="C460" s="19">
        <v>136</v>
      </c>
      <c r="D460" s="20" t="s">
        <v>41</v>
      </c>
      <c r="E460" s="20" t="s">
        <v>381</v>
      </c>
      <c r="F460" s="19">
        <v>244</v>
      </c>
      <c r="G460" s="23">
        <f t="shared" ref="G460:G465" si="447">I460+K460+M460+O460</f>
        <v>3353</v>
      </c>
      <c r="H460" s="28">
        <f t="shared" ref="H460:H465" si="448">J460+L460+N460+P460</f>
        <v>0</v>
      </c>
      <c r="I460" s="28"/>
      <c r="J460" s="28"/>
      <c r="K460" s="28"/>
      <c r="L460" s="28"/>
      <c r="M460" s="28">
        <v>3353</v>
      </c>
      <c r="N460" s="28"/>
      <c r="O460" s="28"/>
      <c r="P460" s="28"/>
      <c r="Q460" s="23">
        <f t="shared" ref="Q460:Q461" si="449">S460+U460+W460+Y460</f>
        <v>1889.4649999999999</v>
      </c>
      <c r="R460" s="28">
        <f t="shared" ref="R460:R465" si="450">T460+V460+X460+Z460</f>
        <v>0</v>
      </c>
      <c r="S460" s="23"/>
      <c r="T460" s="23"/>
      <c r="U460" s="23"/>
      <c r="V460" s="23"/>
      <c r="W460" s="23">
        <v>1889.4649999999999</v>
      </c>
      <c r="X460" s="23"/>
      <c r="Y460" s="23">
        <v>0</v>
      </c>
      <c r="Z460" s="23"/>
      <c r="AA460" s="23">
        <v>3353</v>
      </c>
      <c r="AB460" s="23">
        <v>3353</v>
      </c>
      <c r="AC460" s="23">
        <v>3353</v>
      </c>
      <c r="AD460" s="100"/>
      <c r="AE460" s="108"/>
    </row>
    <row r="461" spans="1:31" ht="13.2" customHeight="1" x14ac:dyDescent="0.25">
      <c r="A461" s="99"/>
      <c r="B461" s="106"/>
      <c r="C461" s="19">
        <v>136</v>
      </c>
      <c r="D461" s="20" t="s">
        <v>41</v>
      </c>
      <c r="E461" s="20" t="s">
        <v>522</v>
      </c>
      <c r="F461" s="19">
        <v>540</v>
      </c>
      <c r="G461" s="23"/>
      <c r="H461" s="28"/>
      <c r="I461" s="28"/>
      <c r="J461" s="28"/>
      <c r="K461" s="28"/>
      <c r="L461" s="28"/>
      <c r="M461" s="28"/>
      <c r="N461" s="28"/>
      <c r="O461" s="28"/>
      <c r="P461" s="28"/>
      <c r="Q461" s="23">
        <f t="shared" si="449"/>
        <v>2208.5349999999999</v>
      </c>
      <c r="R461" s="28"/>
      <c r="S461" s="23"/>
      <c r="T461" s="23"/>
      <c r="U461" s="23"/>
      <c r="V461" s="23"/>
      <c r="W461" s="23">
        <v>2208.5349999999999</v>
      </c>
      <c r="X461" s="23"/>
      <c r="Y461" s="23"/>
      <c r="Z461" s="23"/>
      <c r="AA461" s="23"/>
      <c r="AB461" s="23"/>
      <c r="AC461" s="23"/>
      <c r="AD461" s="100"/>
      <c r="AE461" s="108"/>
    </row>
    <row r="462" spans="1:31" ht="13.2" customHeight="1" x14ac:dyDescent="0.25">
      <c r="A462" s="99"/>
      <c r="B462" s="105" t="s">
        <v>14</v>
      </c>
      <c r="C462" s="19">
        <v>136</v>
      </c>
      <c r="D462" s="20" t="s">
        <v>41</v>
      </c>
      <c r="E462" s="20" t="s">
        <v>381</v>
      </c>
      <c r="F462" s="19">
        <v>244</v>
      </c>
      <c r="G462" s="23">
        <f t="shared" si="447"/>
        <v>7823.6</v>
      </c>
      <c r="H462" s="28">
        <f t="shared" si="448"/>
        <v>0</v>
      </c>
      <c r="I462" s="28"/>
      <c r="J462" s="28"/>
      <c r="K462" s="28">
        <v>7823.6</v>
      </c>
      <c r="L462" s="28"/>
      <c r="M462" s="28"/>
      <c r="N462" s="28"/>
      <c r="O462" s="28"/>
      <c r="P462" s="28"/>
      <c r="Q462" s="23">
        <f t="shared" ref="Q462:Q465" si="451">S462+U462+W462+Y462</f>
        <v>3508.5349999999999</v>
      </c>
      <c r="R462" s="28">
        <f t="shared" si="450"/>
        <v>0</v>
      </c>
      <c r="S462" s="23"/>
      <c r="T462" s="23"/>
      <c r="U462" s="23"/>
      <c r="V462" s="23"/>
      <c r="W462" s="23">
        <v>3508.5349999999999</v>
      </c>
      <c r="X462" s="23"/>
      <c r="Y462" s="23"/>
      <c r="Z462" s="23"/>
      <c r="AA462" s="23"/>
      <c r="AB462" s="23"/>
      <c r="AC462" s="23"/>
      <c r="AD462" s="100"/>
      <c r="AE462" s="108"/>
    </row>
    <row r="463" spans="1:31" ht="13.2" customHeight="1" x14ac:dyDescent="0.25">
      <c r="A463" s="99"/>
      <c r="B463" s="106"/>
      <c r="C463" s="19">
        <v>136</v>
      </c>
      <c r="D463" s="20" t="s">
        <v>41</v>
      </c>
      <c r="E463" s="20" t="s">
        <v>522</v>
      </c>
      <c r="F463" s="19">
        <v>540</v>
      </c>
      <c r="G463" s="23"/>
      <c r="H463" s="28"/>
      <c r="I463" s="28"/>
      <c r="J463" s="28"/>
      <c r="K463" s="28"/>
      <c r="L463" s="28"/>
      <c r="M463" s="28"/>
      <c r="N463" s="28"/>
      <c r="O463" s="28"/>
      <c r="P463" s="28"/>
      <c r="Q463" s="23">
        <f t="shared" si="451"/>
        <v>4101.5649999999996</v>
      </c>
      <c r="R463" s="28"/>
      <c r="S463" s="23"/>
      <c r="T463" s="23"/>
      <c r="U463" s="23"/>
      <c r="V463" s="23"/>
      <c r="W463" s="23">
        <v>4101.5649999999996</v>
      </c>
      <c r="X463" s="23"/>
      <c r="Y463" s="23"/>
      <c r="Z463" s="23"/>
      <c r="AA463" s="23"/>
      <c r="AB463" s="23"/>
      <c r="AC463" s="23"/>
      <c r="AD463" s="100"/>
      <c r="AE463" s="108"/>
    </row>
    <row r="464" spans="1:31" ht="13.2" customHeight="1" x14ac:dyDescent="0.25">
      <c r="A464" s="99"/>
      <c r="B464" s="95" t="s">
        <v>15</v>
      </c>
      <c r="C464" s="19"/>
      <c r="D464" s="20"/>
      <c r="E464" s="20"/>
      <c r="F464" s="19"/>
      <c r="G464" s="23">
        <f t="shared" si="447"/>
        <v>0</v>
      </c>
      <c r="H464" s="28">
        <f t="shared" si="448"/>
        <v>0</v>
      </c>
      <c r="I464" s="28"/>
      <c r="J464" s="28"/>
      <c r="K464" s="28"/>
      <c r="L464" s="28"/>
      <c r="M464" s="28"/>
      <c r="N464" s="28"/>
      <c r="O464" s="28"/>
      <c r="P464" s="28"/>
      <c r="Q464" s="23">
        <f t="shared" si="451"/>
        <v>0</v>
      </c>
      <c r="R464" s="28">
        <f t="shared" si="450"/>
        <v>0</v>
      </c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100"/>
      <c r="AE464" s="108"/>
    </row>
    <row r="465" spans="1:31" ht="90" customHeight="1" x14ac:dyDescent="0.25">
      <c r="A465" s="99"/>
      <c r="B465" s="95" t="s">
        <v>12</v>
      </c>
      <c r="C465" s="19"/>
      <c r="D465" s="20"/>
      <c r="E465" s="20"/>
      <c r="F465" s="19"/>
      <c r="G465" s="23">
        <f t="shared" si="447"/>
        <v>0</v>
      </c>
      <c r="H465" s="28">
        <f t="shared" si="448"/>
        <v>0</v>
      </c>
      <c r="I465" s="28"/>
      <c r="J465" s="28"/>
      <c r="K465" s="28"/>
      <c r="L465" s="28"/>
      <c r="M465" s="28"/>
      <c r="N465" s="28"/>
      <c r="O465" s="28"/>
      <c r="P465" s="28"/>
      <c r="Q465" s="23">
        <f t="shared" si="451"/>
        <v>0</v>
      </c>
      <c r="R465" s="28">
        <f t="shared" si="450"/>
        <v>0</v>
      </c>
      <c r="S465" s="23"/>
      <c r="T465" s="23"/>
      <c r="U465" s="23"/>
      <c r="V465" s="23"/>
      <c r="W465" s="23"/>
      <c r="X465" s="23"/>
      <c r="Y465" s="23"/>
      <c r="Z465" s="23"/>
      <c r="AA465" s="23"/>
      <c r="AB465" s="93"/>
      <c r="AC465" s="93"/>
      <c r="AD465" s="100"/>
      <c r="AE465" s="109"/>
    </row>
    <row r="466" spans="1:31" ht="13.2" customHeight="1" x14ac:dyDescent="0.25">
      <c r="A466" s="99" t="s">
        <v>317</v>
      </c>
      <c r="B466" s="95" t="s">
        <v>145</v>
      </c>
      <c r="C466" s="19"/>
      <c r="D466" s="20"/>
      <c r="E466" s="20"/>
      <c r="F466" s="19"/>
      <c r="G466" s="23">
        <f>G474</f>
        <v>0</v>
      </c>
      <c r="H466" s="23">
        <f t="shared" ref="H466:AC466" si="452">H474</f>
        <v>0</v>
      </c>
      <c r="I466" s="23">
        <f t="shared" si="452"/>
        <v>0</v>
      </c>
      <c r="J466" s="23">
        <f t="shared" si="452"/>
        <v>0</v>
      </c>
      <c r="K466" s="23">
        <f t="shared" si="452"/>
        <v>0</v>
      </c>
      <c r="L466" s="23">
        <f t="shared" si="452"/>
        <v>0</v>
      </c>
      <c r="M466" s="23">
        <f t="shared" si="452"/>
        <v>0</v>
      </c>
      <c r="N466" s="23">
        <f t="shared" si="452"/>
        <v>0</v>
      </c>
      <c r="O466" s="23">
        <f t="shared" si="452"/>
        <v>0</v>
      </c>
      <c r="P466" s="23">
        <f t="shared" si="452"/>
        <v>0</v>
      </c>
      <c r="Q466" s="23">
        <f t="shared" si="452"/>
        <v>0</v>
      </c>
      <c r="R466" s="23">
        <f t="shared" si="452"/>
        <v>0</v>
      </c>
      <c r="S466" s="23">
        <f t="shared" si="452"/>
        <v>0</v>
      </c>
      <c r="T466" s="23">
        <f t="shared" si="452"/>
        <v>0</v>
      </c>
      <c r="U466" s="23">
        <f t="shared" si="452"/>
        <v>0</v>
      </c>
      <c r="V466" s="23">
        <f t="shared" si="452"/>
        <v>0</v>
      </c>
      <c r="W466" s="23">
        <f t="shared" si="452"/>
        <v>0</v>
      </c>
      <c r="X466" s="23">
        <f t="shared" si="452"/>
        <v>0</v>
      </c>
      <c r="Y466" s="23">
        <f t="shared" si="452"/>
        <v>0</v>
      </c>
      <c r="Z466" s="23">
        <f t="shared" si="452"/>
        <v>0</v>
      </c>
      <c r="AA466" s="23">
        <f t="shared" si="452"/>
        <v>0</v>
      </c>
      <c r="AB466" s="23">
        <f t="shared" si="452"/>
        <v>0</v>
      </c>
      <c r="AC466" s="23">
        <f t="shared" si="452"/>
        <v>0</v>
      </c>
      <c r="AD466" s="100" t="s">
        <v>321</v>
      </c>
      <c r="AE466" s="100" t="s">
        <v>601</v>
      </c>
    </row>
    <row r="467" spans="1:31" ht="26.4" customHeight="1" x14ac:dyDescent="0.25">
      <c r="A467" s="99"/>
      <c r="B467" s="95" t="s">
        <v>132</v>
      </c>
      <c r="C467" s="19"/>
      <c r="D467" s="20"/>
      <c r="E467" s="20"/>
      <c r="F467" s="19"/>
      <c r="G467" s="23" t="e">
        <f>ROUND(G468/G466,1)</f>
        <v>#DIV/0!</v>
      </c>
      <c r="H467" s="23" t="e">
        <f t="shared" ref="H467:AC467" si="453">ROUND(H468/H466,1)</f>
        <v>#DIV/0!</v>
      </c>
      <c r="I467" s="23" t="e">
        <f t="shared" si="453"/>
        <v>#DIV/0!</v>
      </c>
      <c r="J467" s="23" t="e">
        <f t="shared" si="453"/>
        <v>#DIV/0!</v>
      </c>
      <c r="K467" s="23" t="e">
        <f t="shared" si="453"/>
        <v>#DIV/0!</v>
      </c>
      <c r="L467" s="23" t="e">
        <f t="shared" si="453"/>
        <v>#DIV/0!</v>
      </c>
      <c r="M467" s="23" t="e">
        <f t="shared" si="453"/>
        <v>#DIV/0!</v>
      </c>
      <c r="N467" s="23" t="e">
        <f t="shared" si="453"/>
        <v>#DIV/0!</v>
      </c>
      <c r="O467" s="23" t="e">
        <f t="shared" si="453"/>
        <v>#DIV/0!</v>
      </c>
      <c r="P467" s="23" t="e">
        <f t="shared" si="453"/>
        <v>#DIV/0!</v>
      </c>
      <c r="Q467" s="27" t="e">
        <f t="shared" si="453"/>
        <v>#DIV/0!</v>
      </c>
      <c r="R467" s="27" t="e">
        <f t="shared" si="453"/>
        <v>#DIV/0!</v>
      </c>
      <c r="S467" s="27" t="e">
        <f t="shared" si="453"/>
        <v>#DIV/0!</v>
      </c>
      <c r="T467" s="27" t="e">
        <f t="shared" si="453"/>
        <v>#DIV/0!</v>
      </c>
      <c r="U467" s="27" t="e">
        <f t="shared" si="453"/>
        <v>#DIV/0!</v>
      </c>
      <c r="V467" s="27" t="e">
        <f t="shared" si="453"/>
        <v>#DIV/0!</v>
      </c>
      <c r="W467" s="27" t="e">
        <f t="shared" si="453"/>
        <v>#DIV/0!</v>
      </c>
      <c r="X467" s="27" t="e">
        <f t="shared" si="453"/>
        <v>#DIV/0!</v>
      </c>
      <c r="Y467" s="27" t="e">
        <f t="shared" si="453"/>
        <v>#DIV/0!</v>
      </c>
      <c r="Z467" s="27" t="e">
        <f t="shared" si="453"/>
        <v>#DIV/0!</v>
      </c>
      <c r="AA467" s="27" t="e">
        <f t="shared" si="453"/>
        <v>#DIV/0!</v>
      </c>
      <c r="AB467" s="27" t="e">
        <f t="shared" si="453"/>
        <v>#DIV/0!</v>
      </c>
      <c r="AC467" s="27" t="e">
        <f t="shared" si="453"/>
        <v>#DIV/0!</v>
      </c>
      <c r="AD467" s="100"/>
      <c r="AE467" s="100"/>
    </row>
    <row r="468" spans="1:31" ht="37.200000000000003" customHeight="1" x14ac:dyDescent="0.25">
      <c r="A468" s="99"/>
      <c r="B468" s="95" t="s">
        <v>101</v>
      </c>
      <c r="C468" s="19"/>
      <c r="D468" s="20"/>
      <c r="E468" s="20"/>
      <c r="F468" s="19"/>
      <c r="G468" s="42">
        <f t="shared" ref="G468:Q468" si="454">SUM(G469:G473)</f>
        <v>0</v>
      </c>
      <c r="H468" s="50">
        <f t="shared" si="454"/>
        <v>0</v>
      </c>
      <c r="I468" s="42">
        <f t="shared" si="454"/>
        <v>0</v>
      </c>
      <c r="J468" s="42">
        <f t="shared" si="454"/>
        <v>0</v>
      </c>
      <c r="K468" s="42">
        <f t="shared" si="454"/>
        <v>0</v>
      </c>
      <c r="L468" s="42">
        <f t="shared" si="454"/>
        <v>0</v>
      </c>
      <c r="M468" s="42">
        <f t="shared" si="454"/>
        <v>0</v>
      </c>
      <c r="N468" s="42">
        <f t="shared" si="454"/>
        <v>0</v>
      </c>
      <c r="O468" s="42">
        <f t="shared" si="454"/>
        <v>0</v>
      </c>
      <c r="P468" s="50">
        <f t="shared" si="454"/>
        <v>0</v>
      </c>
      <c r="Q468" s="23">
        <f t="shared" si="454"/>
        <v>0</v>
      </c>
      <c r="R468" s="42"/>
      <c r="S468" s="42"/>
      <c r="T468" s="42"/>
      <c r="U468" s="42"/>
      <c r="V468" s="42"/>
      <c r="W468" s="42"/>
      <c r="X468" s="42"/>
      <c r="Y468" s="42"/>
      <c r="Z468" s="42"/>
      <c r="AA468" s="42">
        <f>SUM(AA469:AA473)</f>
        <v>0</v>
      </c>
      <c r="AB468" s="42">
        <f>SUM(AB470:AB473)</f>
        <v>0</v>
      </c>
      <c r="AC468" s="42">
        <f>SUM(AC470:AC473)</f>
        <v>0</v>
      </c>
      <c r="AD468" s="100"/>
      <c r="AE468" s="100"/>
    </row>
    <row r="469" spans="1:31" ht="43.5" customHeight="1" x14ac:dyDescent="0.25">
      <c r="A469" s="99"/>
      <c r="B469" s="105" t="s">
        <v>17</v>
      </c>
      <c r="C469" s="19">
        <f>C478</f>
        <v>136</v>
      </c>
      <c r="D469" s="19" t="str">
        <f t="shared" ref="D469:G469" si="455">D478</f>
        <v>0702</v>
      </c>
      <c r="E469" s="19" t="str">
        <f t="shared" si="455"/>
        <v>0710003480</v>
      </c>
      <c r="F469" s="19">
        <f t="shared" si="455"/>
        <v>244</v>
      </c>
      <c r="G469" s="23">
        <f t="shared" si="455"/>
        <v>0</v>
      </c>
      <c r="H469" s="23">
        <f t="shared" ref="H469:AC469" si="456">H478</f>
        <v>0</v>
      </c>
      <c r="I469" s="23">
        <f t="shared" si="456"/>
        <v>0</v>
      </c>
      <c r="J469" s="23">
        <f t="shared" si="456"/>
        <v>0</v>
      </c>
      <c r="K469" s="23">
        <f t="shared" si="456"/>
        <v>0</v>
      </c>
      <c r="L469" s="23">
        <f t="shared" si="456"/>
        <v>0</v>
      </c>
      <c r="M469" s="23">
        <f t="shared" si="456"/>
        <v>0</v>
      </c>
      <c r="N469" s="23">
        <f t="shared" si="456"/>
        <v>0</v>
      </c>
      <c r="O469" s="23">
        <f t="shared" si="456"/>
        <v>0</v>
      </c>
      <c r="P469" s="23">
        <f t="shared" si="456"/>
        <v>0</v>
      </c>
      <c r="Q469" s="23">
        <f t="shared" si="456"/>
        <v>0</v>
      </c>
      <c r="R469" s="23">
        <f t="shared" si="456"/>
        <v>0</v>
      </c>
      <c r="S469" s="23">
        <f t="shared" si="456"/>
        <v>0</v>
      </c>
      <c r="T469" s="23">
        <f t="shared" si="456"/>
        <v>0</v>
      </c>
      <c r="U469" s="23">
        <f t="shared" si="456"/>
        <v>0</v>
      </c>
      <c r="V469" s="23">
        <f t="shared" si="456"/>
        <v>0</v>
      </c>
      <c r="W469" s="23">
        <f t="shared" si="456"/>
        <v>0</v>
      </c>
      <c r="X469" s="23">
        <f t="shared" si="456"/>
        <v>0</v>
      </c>
      <c r="Y469" s="23">
        <f t="shared" si="456"/>
        <v>0</v>
      </c>
      <c r="Z469" s="23">
        <f t="shared" si="456"/>
        <v>0</v>
      </c>
      <c r="AA469" s="23">
        <f t="shared" si="456"/>
        <v>0</v>
      </c>
      <c r="AB469" s="23">
        <f t="shared" si="456"/>
        <v>0</v>
      </c>
      <c r="AC469" s="23">
        <f t="shared" si="456"/>
        <v>0</v>
      </c>
      <c r="AD469" s="100"/>
      <c r="AE469" s="100"/>
    </row>
    <row r="470" spans="1:31" ht="13.2" customHeight="1" x14ac:dyDescent="0.25">
      <c r="A470" s="99"/>
      <c r="B470" s="106"/>
      <c r="C470" s="19">
        <f>C477</f>
        <v>136</v>
      </c>
      <c r="D470" s="19" t="str">
        <f t="shared" ref="D470:F470" si="457">D477</f>
        <v>0702</v>
      </c>
      <c r="E470" s="19" t="str">
        <f t="shared" si="457"/>
        <v>0710003480</v>
      </c>
      <c r="F470" s="19">
        <f t="shared" si="457"/>
        <v>622</v>
      </c>
      <c r="G470" s="23">
        <f>G477</f>
        <v>0</v>
      </c>
      <c r="H470" s="23">
        <f t="shared" ref="H470:AC470" si="458">H477</f>
        <v>0</v>
      </c>
      <c r="I470" s="23">
        <f t="shared" si="458"/>
        <v>0</v>
      </c>
      <c r="J470" s="23">
        <f t="shared" si="458"/>
        <v>0</v>
      </c>
      <c r="K470" s="23">
        <f t="shared" si="458"/>
        <v>0</v>
      </c>
      <c r="L470" s="23">
        <f t="shared" si="458"/>
        <v>0</v>
      </c>
      <c r="M470" s="23">
        <f t="shared" si="458"/>
        <v>0</v>
      </c>
      <c r="N470" s="23">
        <f t="shared" si="458"/>
        <v>0</v>
      </c>
      <c r="O470" s="23">
        <f t="shared" si="458"/>
        <v>0</v>
      </c>
      <c r="P470" s="23">
        <f t="shared" si="458"/>
        <v>0</v>
      </c>
      <c r="Q470" s="23">
        <f t="shared" si="458"/>
        <v>0</v>
      </c>
      <c r="R470" s="23">
        <f t="shared" si="458"/>
        <v>0</v>
      </c>
      <c r="S470" s="23">
        <f t="shared" si="458"/>
        <v>0</v>
      </c>
      <c r="T470" s="23">
        <f t="shared" si="458"/>
        <v>0</v>
      </c>
      <c r="U470" s="23">
        <f t="shared" si="458"/>
        <v>0</v>
      </c>
      <c r="V470" s="23">
        <f t="shared" si="458"/>
        <v>0</v>
      </c>
      <c r="W470" s="23">
        <f t="shared" si="458"/>
        <v>0</v>
      </c>
      <c r="X470" s="23">
        <f t="shared" si="458"/>
        <v>0</v>
      </c>
      <c r="Y470" s="23">
        <f t="shared" si="458"/>
        <v>0</v>
      </c>
      <c r="Z470" s="23">
        <f t="shared" si="458"/>
        <v>0</v>
      </c>
      <c r="AA470" s="23">
        <f t="shared" si="458"/>
        <v>0</v>
      </c>
      <c r="AB470" s="23">
        <f t="shared" si="458"/>
        <v>0</v>
      </c>
      <c r="AC470" s="23">
        <f t="shared" si="458"/>
        <v>0</v>
      </c>
      <c r="AD470" s="100"/>
      <c r="AE470" s="100"/>
    </row>
    <row r="471" spans="1:31" ht="13.2" customHeight="1" x14ac:dyDescent="0.25">
      <c r="A471" s="99"/>
      <c r="B471" s="95" t="s">
        <v>14</v>
      </c>
      <c r="C471" s="19"/>
      <c r="D471" s="20"/>
      <c r="E471" s="20"/>
      <c r="F471" s="19"/>
      <c r="G471" s="23">
        <f>G479</f>
        <v>0</v>
      </c>
      <c r="H471" s="23">
        <f t="shared" ref="H471:AC471" si="459">H479</f>
        <v>0</v>
      </c>
      <c r="I471" s="23">
        <f t="shared" si="459"/>
        <v>0</v>
      </c>
      <c r="J471" s="23">
        <f t="shared" si="459"/>
        <v>0</v>
      </c>
      <c r="K471" s="23">
        <f t="shared" si="459"/>
        <v>0</v>
      </c>
      <c r="L471" s="23">
        <f t="shared" si="459"/>
        <v>0</v>
      </c>
      <c r="M471" s="23">
        <f t="shared" si="459"/>
        <v>0</v>
      </c>
      <c r="N471" s="23">
        <f t="shared" si="459"/>
        <v>0</v>
      </c>
      <c r="O471" s="23">
        <f t="shared" si="459"/>
        <v>0</v>
      </c>
      <c r="P471" s="23">
        <f t="shared" si="459"/>
        <v>0</v>
      </c>
      <c r="Q471" s="23">
        <f t="shared" si="459"/>
        <v>0</v>
      </c>
      <c r="R471" s="23">
        <f t="shared" si="459"/>
        <v>0</v>
      </c>
      <c r="S471" s="23">
        <f t="shared" si="459"/>
        <v>0</v>
      </c>
      <c r="T471" s="23">
        <f t="shared" si="459"/>
        <v>0</v>
      </c>
      <c r="U471" s="23">
        <f t="shared" si="459"/>
        <v>0</v>
      </c>
      <c r="V471" s="23">
        <f t="shared" si="459"/>
        <v>0</v>
      </c>
      <c r="W471" s="23">
        <f t="shared" si="459"/>
        <v>0</v>
      </c>
      <c r="X471" s="23">
        <f t="shared" si="459"/>
        <v>0</v>
      </c>
      <c r="Y471" s="23">
        <f t="shared" si="459"/>
        <v>0</v>
      </c>
      <c r="Z471" s="23">
        <f t="shared" si="459"/>
        <v>0</v>
      </c>
      <c r="AA471" s="23">
        <f t="shared" si="459"/>
        <v>0</v>
      </c>
      <c r="AB471" s="23">
        <f t="shared" si="459"/>
        <v>0</v>
      </c>
      <c r="AC471" s="23">
        <f t="shared" si="459"/>
        <v>0</v>
      </c>
      <c r="AD471" s="100"/>
      <c r="AE471" s="100"/>
    </row>
    <row r="472" spans="1:31" ht="13.2" customHeight="1" x14ac:dyDescent="0.25">
      <c r="A472" s="99"/>
      <c r="B472" s="95" t="s">
        <v>15</v>
      </c>
      <c r="C472" s="19"/>
      <c r="D472" s="20"/>
      <c r="E472" s="20"/>
      <c r="F472" s="19"/>
      <c r="G472" s="23">
        <f>G480</f>
        <v>0</v>
      </c>
      <c r="H472" s="23">
        <f t="shared" ref="H472:AC472" si="460">H480</f>
        <v>0</v>
      </c>
      <c r="I472" s="23">
        <f t="shared" si="460"/>
        <v>0</v>
      </c>
      <c r="J472" s="23">
        <f t="shared" si="460"/>
        <v>0</v>
      </c>
      <c r="K472" s="23">
        <f t="shared" si="460"/>
        <v>0</v>
      </c>
      <c r="L472" s="23">
        <f t="shared" si="460"/>
        <v>0</v>
      </c>
      <c r="M472" s="23">
        <f t="shared" si="460"/>
        <v>0</v>
      </c>
      <c r="N472" s="23">
        <f t="shared" si="460"/>
        <v>0</v>
      </c>
      <c r="O472" s="23">
        <f t="shared" si="460"/>
        <v>0</v>
      </c>
      <c r="P472" s="23">
        <f t="shared" si="460"/>
        <v>0</v>
      </c>
      <c r="Q472" s="23">
        <f t="shared" si="460"/>
        <v>0</v>
      </c>
      <c r="R472" s="23">
        <f t="shared" si="460"/>
        <v>0</v>
      </c>
      <c r="S472" s="23">
        <f t="shared" si="460"/>
        <v>0</v>
      </c>
      <c r="T472" s="23">
        <f t="shared" si="460"/>
        <v>0</v>
      </c>
      <c r="U472" s="23">
        <f t="shared" si="460"/>
        <v>0</v>
      </c>
      <c r="V472" s="23">
        <f t="shared" si="460"/>
        <v>0</v>
      </c>
      <c r="W472" s="23">
        <f t="shared" si="460"/>
        <v>0</v>
      </c>
      <c r="X472" s="23">
        <f t="shared" si="460"/>
        <v>0</v>
      </c>
      <c r="Y472" s="23">
        <f t="shared" si="460"/>
        <v>0</v>
      </c>
      <c r="Z472" s="23">
        <f t="shared" si="460"/>
        <v>0</v>
      </c>
      <c r="AA472" s="23">
        <f t="shared" si="460"/>
        <v>0</v>
      </c>
      <c r="AB472" s="23">
        <f t="shared" si="460"/>
        <v>0</v>
      </c>
      <c r="AC472" s="23">
        <f t="shared" si="460"/>
        <v>0</v>
      </c>
      <c r="AD472" s="100"/>
      <c r="AE472" s="100"/>
    </row>
    <row r="473" spans="1:31" ht="88.95" customHeight="1" x14ac:dyDescent="0.25">
      <c r="A473" s="99"/>
      <c r="B473" s="95" t="s">
        <v>12</v>
      </c>
      <c r="C473" s="19"/>
      <c r="D473" s="20"/>
      <c r="E473" s="20"/>
      <c r="F473" s="19"/>
      <c r="G473" s="23">
        <f>G481</f>
        <v>0</v>
      </c>
      <c r="H473" s="23">
        <f t="shared" ref="H473:AC473" si="461">H481</f>
        <v>0</v>
      </c>
      <c r="I473" s="23">
        <f t="shared" si="461"/>
        <v>0</v>
      </c>
      <c r="J473" s="23">
        <f t="shared" si="461"/>
        <v>0</v>
      </c>
      <c r="K473" s="23">
        <f t="shared" si="461"/>
        <v>0</v>
      </c>
      <c r="L473" s="23">
        <f t="shared" si="461"/>
        <v>0</v>
      </c>
      <c r="M473" s="23">
        <f t="shared" si="461"/>
        <v>0</v>
      </c>
      <c r="N473" s="23">
        <f t="shared" si="461"/>
        <v>0</v>
      </c>
      <c r="O473" s="23">
        <f t="shared" si="461"/>
        <v>0</v>
      </c>
      <c r="P473" s="23">
        <f t="shared" si="461"/>
        <v>0</v>
      </c>
      <c r="Q473" s="23">
        <f t="shared" si="461"/>
        <v>0</v>
      </c>
      <c r="R473" s="23">
        <f t="shared" si="461"/>
        <v>0</v>
      </c>
      <c r="S473" s="23">
        <f t="shared" si="461"/>
        <v>0</v>
      </c>
      <c r="T473" s="23">
        <f t="shared" si="461"/>
        <v>0</v>
      </c>
      <c r="U473" s="23">
        <f t="shared" si="461"/>
        <v>0</v>
      </c>
      <c r="V473" s="23">
        <f t="shared" si="461"/>
        <v>0</v>
      </c>
      <c r="W473" s="23">
        <f t="shared" si="461"/>
        <v>0</v>
      </c>
      <c r="X473" s="23">
        <f t="shared" si="461"/>
        <v>0</v>
      </c>
      <c r="Y473" s="23">
        <f t="shared" si="461"/>
        <v>0</v>
      </c>
      <c r="Z473" s="23">
        <f t="shared" si="461"/>
        <v>0</v>
      </c>
      <c r="AA473" s="23">
        <f t="shared" si="461"/>
        <v>0</v>
      </c>
      <c r="AB473" s="23">
        <f t="shared" si="461"/>
        <v>0</v>
      </c>
      <c r="AC473" s="23">
        <f t="shared" si="461"/>
        <v>0</v>
      </c>
      <c r="AD473" s="100"/>
      <c r="AE473" s="100"/>
    </row>
    <row r="474" spans="1:31" ht="13.2" hidden="1" customHeight="1" x14ac:dyDescent="0.25">
      <c r="A474" s="99" t="s">
        <v>303</v>
      </c>
      <c r="B474" s="95" t="s">
        <v>145</v>
      </c>
      <c r="C474" s="19"/>
      <c r="D474" s="20"/>
      <c r="E474" s="20"/>
      <c r="F474" s="19"/>
      <c r="G474" s="23">
        <f>I474+K474+M474+O474</f>
        <v>0</v>
      </c>
      <c r="H474" s="23">
        <f>J474+L474+N474+P474</f>
        <v>0</v>
      </c>
      <c r="I474" s="29"/>
      <c r="J474" s="29"/>
      <c r="K474" s="29">
        <v>0</v>
      </c>
      <c r="L474" s="29"/>
      <c r="M474" s="29">
        <v>0</v>
      </c>
      <c r="N474" s="29"/>
      <c r="O474" s="29">
        <v>0</v>
      </c>
      <c r="P474" s="28"/>
      <c r="Q474" s="23">
        <f>S474+U474+W474+Y474</f>
        <v>0</v>
      </c>
      <c r="R474" s="23">
        <f>T474+V474+X474+Z474</f>
        <v>0</v>
      </c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100" t="s">
        <v>76</v>
      </c>
      <c r="AE474" s="100" t="s">
        <v>340</v>
      </c>
    </row>
    <row r="475" spans="1:31" ht="26.4" hidden="1" customHeight="1" x14ac:dyDescent="0.25">
      <c r="A475" s="99"/>
      <c r="B475" s="95" t="s">
        <v>119</v>
      </c>
      <c r="C475" s="19"/>
      <c r="D475" s="20"/>
      <c r="E475" s="20"/>
      <c r="F475" s="19"/>
      <c r="G475" s="23" t="e">
        <f>ROUND(G476/G474,1)</f>
        <v>#DIV/0!</v>
      </c>
      <c r="H475" s="23" t="e">
        <f t="shared" ref="H475:AC475" si="462">ROUND(H476/H474,1)</f>
        <v>#DIV/0!</v>
      </c>
      <c r="I475" s="23" t="e">
        <f t="shared" si="462"/>
        <v>#DIV/0!</v>
      </c>
      <c r="J475" s="23" t="e">
        <f t="shared" si="462"/>
        <v>#DIV/0!</v>
      </c>
      <c r="K475" s="23" t="e">
        <f t="shared" si="462"/>
        <v>#DIV/0!</v>
      </c>
      <c r="L475" s="23" t="e">
        <f t="shared" si="462"/>
        <v>#DIV/0!</v>
      </c>
      <c r="M475" s="23" t="e">
        <f t="shared" si="462"/>
        <v>#DIV/0!</v>
      </c>
      <c r="N475" s="23" t="e">
        <f t="shared" si="462"/>
        <v>#DIV/0!</v>
      </c>
      <c r="O475" s="23" t="e">
        <f t="shared" si="462"/>
        <v>#DIV/0!</v>
      </c>
      <c r="P475" s="23" t="e">
        <f t="shared" si="462"/>
        <v>#DIV/0!</v>
      </c>
      <c r="Q475" s="23" t="e">
        <f t="shared" si="462"/>
        <v>#DIV/0!</v>
      </c>
      <c r="R475" s="23" t="e">
        <f t="shared" si="462"/>
        <v>#DIV/0!</v>
      </c>
      <c r="S475" s="23" t="e">
        <f t="shared" si="462"/>
        <v>#DIV/0!</v>
      </c>
      <c r="T475" s="23" t="e">
        <f t="shared" si="462"/>
        <v>#DIV/0!</v>
      </c>
      <c r="U475" s="23" t="e">
        <f t="shared" si="462"/>
        <v>#DIV/0!</v>
      </c>
      <c r="V475" s="23" t="e">
        <f t="shared" si="462"/>
        <v>#DIV/0!</v>
      </c>
      <c r="W475" s="23" t="e">
        <f t="shared" si="462"/>
        <v>#DIV/0!</v>
      </c>
      <c r="X475" s="23" t="e">
        <f t="shared" si="462"/>
        <v>#DIV/0!</v>
      </c>
      <c r="Y475" s="23" t="e">
        <f t="shared" si="462"/>
        <v>#DIV/0!</v>
      </c>
      <c r="Z475" s="23" t="e">
        <f t="shared" si="462"/>
        <v>#DIV/0!</v>
      </c>
      <c r="AA475" s="23" t="e">
        <f t="shared" si="462"/>
        <v>#DIV/0!</v>
      </c>
      <c r="AB475" s="23" t="e">
        <f t="shared" si="462"/>
        <v>#DIV/0!</v>
      </c>
      <c r="AC475" s="23" t="e">
        <f t="shared" si="462"/>
        <v>#DIV/0!</v>
      </c>
      <c r="AD475" s="100"/>
      <c r="AE475" s="100"/>
    </row>
    <row r="476" spans="1:31" ht="13.2" hidden="1" customHeight="1" x14ac:dyDescent="0.25">
      <c r="A476" s="99"/>
      <c r="B476" s="95" t="s">
        <v>101</v>
      </c>
      <c r="C476" s="19"/>
      <c r="D476" s="20"/>
      <c r="E476" s="20"/>
      <c r="F476" s="19"/>
      <c r="G476" s="23">
        <f>SUM(G477:G481)</f>
        <v>0</v>
      </c>
      <c r="H476" s="23">
        <f t="shared" ref="H476:AC476" si="463">SUM(H477:H481)</f>
        <v>0</v>
      </c>
      <c r="I476" s="23">
        <f t="shared" si="463"/>
        <v>0</v>
      </c>
      <c r="J476" s="23">
        <f t="shared" si="463"/>
        <v>0</v>
      </c>
      <c r="K476" s="23">
        <f t="shared" si="463"/>
        <v>0</v>
      </c>
      <c r="L476" s="23">
        <f t="shared" si="463"/>
        <v>0</v>
      </c>
      <c r="M476" s="23">
        <f t="shared" si="463"/>
        <v>0</v>
      </c>
      <c r="N476" s="23">
        <f t="shared" si="463"/>
        <v>0</v>
      </c>
      <c r="O476" s="23">
        <f t="shared" si="463"/>
        <v>0</v>
      </c>
      <c r="P476" s="23">
        <f t="shared" si="463"/>
        <v>0</v>
      </c>
      <c r="Q476" s="23">
        <f t="shared" si="463"/>
        <v>0</v>
      </c>
      <c r="R476" s="23">
        <f t="shared" si="463"/>
        <v>0</v>
      </c>
      <c r="S476" s="23">
        <f t="shared" si="463"/>
        <v>0</v>
      </c>
      <c r="T476" s="23">
        <f t="shared" si="463"/>
        <v>0</v>
      </c>
      <c r="U476" s="23">
        <f t="shared" si="463"/>
        <v>0</v>
      </c>
      <c r="V476" s="23">
        <f t="shared" si="463"/>
        <v>0</v>
      </c>
      <c r="W476" s="23">
        <f t="shared" si="463"/>
        <v>0</v>
      </c>
      <c r="X476" s="23">
        <f t="shared" si="463"/>
        <v>0</v>
      </c>
      <c r="Y476" s="23">
        <f t="shared" si="463"/>
        <v>0</v>
      </c>
      <c r="Z476" s="23">
        <f t="shared" si="463"/>
        <v>0</v>
      </c>
      <c r="AA476" s="23">
        <f t="shared" si="463"/>
        <v>0</v>
      </c>
      <c r="AB476" s="23">
        <f t="shared" si="463"/>
        <v>0</v>
      </c>
      <c r="AC476" s="23">
        <f t="shared" si="463"/>
        <v>0</v>
      </c>
      <c r="AD476" s="100"/>
      <c r="AE476" s="100"/>
    </row>
    <row r="477" spans="1:31" ht="13.2" hidden="1" customHeight="1" x14ac:dyDescent="0.25">
      <c r="A477" s="99"/>
      <c r="B477" s="105" t="s">
        <v>17</v>
      </c>
      <c r="C477" s="19">
        <v>136</v>
      </c>
      <c r="D477" s="20" t="s">
        <v>41</v>
      </c>
      <c r="E477" s="20" t="s">
        <v>207</v>
      </c>
      <c r="F477" s="19">
        <v>622</v>
      </c>
      <c r="G477" s="23">
        <f t="shared" ref="G477:H477" si="464">I477+K477+M477+O477</f>
        <v>0</v>
      </c>
      <c r="H477" s="28">
        <f t="shared" si="464"/>
        <v>0</v>
      </c>
      <c r="I477" s="29"/>
      <c r="J477" s="29"/>
      <c r="K477" s="29"/>
      <c r="L477" s="29"/>
      <c r="M477" s="29"/>
      <c r="N477" s="29"/>
      <c r="O477" s="29"/>
      <c r="P477" s="28"/>
      <c r="Q477" s="23">
        <f t="shared" ref="Q477:Q481" si="465">S477+U477+W477+Y477</f>
        <v>0</v>
      </c>
      <c r="R477" s="28">
        <f t="shared" ref="R477:R481" si="466">T477+V477+X477+Z477</f>
        <v>0</v>
      </c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100"/>
      <c r="AE477" s="100"/>
    </row>
    <row r="478" spans="1:31" ht="13.2" hidden="1" customHeight="1" x14ac:dyDescent="0.25">
      <c r="A478" s="99"/>
      <c r="B478" s="106"/>
      <c r="C478" s="19">
        <v>136</v>
      </c>
      <c r="D478" s="20" t="s">
        <v>41</v>
      </c>
      <c r="E478" s="20" t="s">
        <v>207</v>
      </c>
      <c r="F478" s="19">
        <v>244</v>
      </c>
      <c r="G478" s="23">
        <f t="shared" ref="G478:G481" si="467">I478+K478+M478+O478</f>
        <v>0</v>
      </c>
      <c r="H478" s="28">
        <f t="shared" ref="H478:H481" si="468">J478+L478+N478+P478</f>
        <v>0</v>
      </c>
      <c r="I478" s="29"/>
      <c r="J478" s="29"/>
      <c r="K478" s="29"/>
      <c r="L478" s="29"/>
      <c r="M478" s="29"/>
      <c r="N478" s="29"/>
      <c r="O478" s="29">
        <v>0</v>
      </c>
      <c r="P478" s="28"/>
      <c r="Q478" s="23">
        <f t="shared" si="465"/>
        <v>0</v>
      </c>
      <c r="R478" s="28">
        <f t="shared" si="466"/>
        <v>0</v>
      </c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100"/>
      <c r="AE478" s="100"/>
    </row>
    <row r="479" spans="1:31" hidden="1" x14ac:dyDescent="0.25">
      <c r="A479" s="99"/>
      <c r="B479" s="95" t="s">
        <v>14</v>
      </c>
      <c r="C479" s="19"/>
      <c r="D479" s="20"/>
      <c r="E479" s="20"/>
      <c r="F479" s="19"/>
      <c r="G479" s="23">
        <f t="shared" si="467"/>
        <v>0</v>
      </c>
      <c r="H479" s="28">
        <f t="shared" si="468"/>
        <v>0</v>
      </c>
      <c r="I479" s="29"/>
      <c r="J479" s="29"/>
      <c r="K479" s="29"/>
      <c r="L479" s="29"/>
      <c r="M479" s="29"/>
      <c r="N479" s="29"/>
      <c r="O479" s="29"/>
      <c r="P479" s="28"/>
      <c r="Q479" s="23">
        <f t="shared" si="465"/>
        <v>0</v>
      </c>
      <c r="R479" s="28">
        <f t="shared" si="466"/>
        <v>0</v>
      </c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100"/>
      <c r="AE479" s="100"/>
    </row>
    <row r="480" spans="1:31" hidden="1" x14ac:dyDescent="0.25">
      <c r="A480" s="99"/>
      <c r="B480" s="95" t="s">
        <v>15</v>
      </c>
      <c r="C480" s="19"/>
      <c r="D480" s="20"/>
      <c r="E480" s="20"/>
      <c r="F480" s="19"/>
      <c r="G480" s="23">
        <f t="shared" si="467"/>
        <v>0</v>
      </c>
      <c r="H480" s="28">
        <f t="shared" si="468"/>
        <v>0</v>
      </c>
      <c r="I480" s="29"/>
      <c r="J480" s="29"/>
      <c r="K480" s="29"/>
      <c r="L480" s="29"/>
      <c r="M480" s="29"/>
      <c r="N480" s="29"/>
      <c r="O480" s="29"/>
      <c r="P480" s="28"/>
      <c r="Q480" s="23">
        <f t="shared" si="465"/>
        <v>0</v>
      </c>
      <c r="R480" s="28">
        <f t="shared" si="466"/>
        <v>0</v>
      </c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100"/>
      <c r="AE480" s="100"/>
    </row>
    <row r="481" spans="1:31" hidden="1" x14ac:dyDescent="0.25">
      <c r="A481" s="99"/>
      <c r="B481" s="95" t="s">
        <v>12</v>
      </c>
      <c r="C481" s="19"/>
      <c r="D481" s="20"/>
      <c r="E481" s="20"/>
      <c r="F481" s="19"/>
      <c r="G481" s="23">
        <f t="shared" si="467"/>
        <v>0</v>
      </c>
      <c r="H481" s="28">
        <f t="shared" si="468"/>
        <v>0</v>
      </c>
      <c r="I481" s="29"/>
      <c r="J481" s="29"/>
      <c r="K481" s="29"/>
      <c r="L481" s="29"/>
      <c r="M481" s="29"/>
      <c r="N481" s="29"/>
      <c r="O481" s="29"/>
      <c r="P481" s="28"/>
      <c r="Q481" s="23">
        <f t="shared" si="465"/>
        <v>0</v>
      </c>
      <c r="R481" s="28">
        <f t="shared" si="466"/>
        <v>0</v>
      </c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100"/>
      <c r="AE481" s="100"/>
    </row>
    <row r="482" spans="1:31" ht="26.4" customHeight="1" x14ac:dyDescent="0.25">
      <c r="A482" s="99" t="s">
        <v>475</v>
      </c>
      <c r="B482" s="95" t="s">
        <v>571</v>
      </c>
      <c r="C482" s="19"/>
      <c r="D482" s="20"/>
      <c r="E482" s="20"/>
      <c r="F482" s="19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>
        <v>5</v>
      </c>
      <c r="R482" s="23"/>
      <c r="S482" s="23"/>
      <c r="T482" s="23"/>
      <c r="U482" s="23"/>
      <c r="V482" s="23"/>
      <c r="W482" s="23">
        <v>5</v>
      </c>
      <c r="X482" s="23"/>
      <c r="Y482" s="23"/>
      <c r="Z482" s="23"/>
      <c r="AA482" s="23"/>
      <c r="AB482" s="23"/>
      <c r="AC482" s="23"/>
      <c r="AD482" s="100" t="s">
        <v>476</v>
      </c>
      <c r="AE482" s="100" t="s">
        <v>587</v>
      </c>
    </row>
    <row r="483" spans="1:31" ht="26.4" customHeight="1" x14ac:dyDescent="0.25">
      <c r="A483" s="99"/>
      <c r="B483" s="95" t="s">
        <v>119</v>
      </c>
      <c r="C483" s="19"/>
      <c r="D483" s="20"/>
      <c r="E483" s="20"/>
      <c r="F483" s="19"/>
      <c r="G483" s="23" t="e">
        <f t="shared" ref="G483:AA483" si="469">ROUND(G484/G482,1)</f>
        <v>#DIV/0!</v>
      </c>
      <c r="H483" s="23" t="e">
        <f t="shared" si="469"/>
        <v>#DIV/0!</v>
      </c>
      <c r="I483" s="23" t="e">
        <f t="shared" si="469"/>
        <v>#DIV/0!</v>
      </c>
      <c r="J483" s="23" t="e">
        <f t="shared" si="469"/>
        <v>#DIV/0!</v>
      </c>
      <c r="K483" s="23" t="e">
        <f t="shared" si="469"/>
        <v>#DIV/0!</v>
      </c>
      <c r="L483" s="23" t="e">
        <f t="shared" si="469"/>
        <v>#DIV/0!</v>
      </c>
      <c r="M483" s="23" t="e">
        <f t="shared" si="469"/>
        <v>#DIV/0!</v>
      </c>
      <c r="N483" s="23" t="e">
        <f t="shared" si="469"/>
        <v>#DIV/0!</v>
      </c>
      <c r="O483" s="23" t="e">
        <f t="shared" si="469"/>
        <v>#DIV/0!</v>
      </c>
      <c r="P483" s="23" t="e">
        <f t="shared" si="469"/>
        <v>#DIV/0!</v>
      </c>
      <c r="Q483" s="23">
        <f t="shared" si="469"/>
        <v>686.9</v>
      </c>
      <c r="R483" s="27" t="e">
        <f t="shared" si="469"/>
        <v>#DIV/0!</v>
      </c>
      <c r="S483" s="27" t="e">
        <f t="shared" si="469"/>
        <v>#DIV/0!</v>
      </c>
      <c r="T483" s="27" t="e">
        <f t="shared" si="469"/>
        <v>#DIV/0!</v>
      </c>
      <c r="U483" s="27" t="e">
        <f t="shared" si="469"/>
        <v>#DIV/0!</v>
      </c>
      <c r="V483" s="27" t="e">
        <f t="shared" si="469"/>
        <v>#DIV/0!</v>
      </c>
      <c r="W483" s="23">
        <f t="shared" si="469"/>
        <v>686.9</v>
      </c>
      <c r="X483" s="27" t="e">
        <f t="shared" si="469"/>
        <v>#DIV/0!</v>
      </c>
      <c r="Y483" s="27" t="e">
        <f t="shared" si="469"/>
        <v>#DIV/0!</v>
      </c>
      <c r="Z483" s="27" t="e">
        <f t="shared" si="469"/>
        <v>#DIV/0!</v>
      </c>
      <c r="AA483" s="27" t="e">
        <f t="shared" si="469"/>
        <v>#DIV/0!</v>
      </c>
      <c r="AB483" s="27" t="e">
        <f t="shared" ref="AB483:AC483" si="470">ROUND(AB484/AB482,1)</f>
        <v>#DIV/0!</v>
      </c>
      <c r="AC483" s="27" t="e">
        <f t="shared" si="470"/>
        <v>#DIV/0!</v>
      </c>
      <c r="AD483" s="100"/>
      <c r="AE483" s="100"/>
    </row>
    <row r="484" spans="1:31" ht="34.950000000000003" customHeight="1" x14ac:dyDescent="0.25">
      <c r="A484" s="99"/>
      <c r="B484" s="95" t="s">
        <v>101</v>
      </c>
      <c r="C484" s="19"/>
      <c r="D484" s="20"/>
      <c r="E484" s="20"/>
      <c r="F484" s="19"/>
      <c r="G484" s="23">
        <f t="shared" ref="G484:P484" si="471">SUM(G485:G488)</f>
        <v>0</v>
      </c>
      <c r="H484" s="23">
        <f t="shared" si="471"/>
        <v>0</v>
      </c>
      <c r="I484" s="23">
        <f t="shared" si="471"/>
        <v>0</v>
      </c>
      <c r="J484" s="23">
        <f t="shared" si="471"/>
        <v>0</v>
      </c>
      <c r="K484" s="23">
        <f t="shared" si="471"/>
        <v>0</v>
      </c>
      <c r="L484" s="23">
        <f t="shared" si="471"/>
        <v>0</v>
      </c>
      <c r="M484" s="23">
        <f t="shared" si="471"/>
        <v>0</v>
      </c>
      <c r="N484" s="23">
        <f t="shared" si="471"/>
        <v>0</v>
      </c>
      <c r="O484" s="23">
        <f t="shared" si="471"/>
        <v>0</v>
      </c>
      <c r="P484" s="23">
        <f t="shared" si="471"/>
        <v>0</v>
      </c>
      <c r="Q484" s="23">
        <f t="shared" ref="Q484" si="472">SUM(Q485:Q488)</f>
        <v>3434.5</v>
      </c>
      <c r="R484" s="23">
        <f t="shared" ref="R484:AB484" si="473">SUM(R485:R488)</f>
        <v>0</v>
      </c>
      <c r="S484" s="23">
        <f t="shared" si="473"/>
        <v>0</v>
      </c>
      <c r="T484" s="23">
        <f t="shared" si="473"/>
        <v>0</v>
      </c>
      <c r="U484" s="23">
        <f t="shared" si="473"/>
        <v>0</v>
      </c>
      <c r="V484" s="23">
        <f t="shared" si="473"/>
        <v>0</v>
      </c>
      <c r="W484" s="23">
        <f t="shared" si="473"/>
        <v>3434.5</v>
      </c>
      <c r="X484" s="23">
        <f t="shared" si="473"/>
        <v>0</v>
      </c>
      <c r="Y484" s="23">
        <f t="shared" si="473"/>
        <v>0</v>
      </c>
      <c r="Z484" s="23">
        <f t="shared" si="473"/>
        <v>0</v>
      </c>
      <c r="AA484" s="23">
        <f t="shared" si="473"/>
        <v>0</v>
      </c>
      <c r="AB484" s="23">
        <f t="shared" si="473"/>
        <v>0</v>
      </c>
      <c r="AC484" s="23">
        <f t="shared" ref="AC484" si="474">SUM(AC485:AC488)</f>
        <v>0</v>
      </c>
      <c r="AD484" s="100"/>
      <c r="AE484" s="100"/>
    </row>
    <row r="485" spans="1:31" ht="13.2" customHeight="1" x14ac:dyDescent="0.25">
      <c r="A485" s="99"/>
      <c r="B485" s="95" t="s">
        <v>17</v>
      </c>
      <c r="C485" s="19">
        <v>136</v>
      </c>
      <c r="D485" s="20" t="s">
        <v>42</v>
      </c>
      <c r="E485" s="20" t="s">
        <v>397</v>
      </c>
      <c r="F485" s="19">
        <v>244</v>
      </c>
      <c r="G485" s="23">
        <f t="shared" ref="G485:P485" si="475">G492+G493+G504+G505+G516+G517+G528+G529+G540+G541</f>
        <v>0</v>
      </c>
      <c r="H485" s="23">
        <f t="shared" si="475"/>
        <v>0</v>
      </c>
      <c r="I485" s="23">
        <f t="shared" si="475"/>
        <v>0</v>
      </c>
      <c r="J485" s="23">
        <f t="shared" si="475"/>
        <v>0</v>
      </c>
      <c r="K485" s="23">
        <f t="shared" si="475"/>
        <v>0</v>
      </c>
      <c r="L485" s="23">
        <f t="shared" si="475"/>
        <v>0</v>
      </c>
      <c r="M485" s="23">
        <f t="shared" si="475"/>
        <v>0</v>
      </c>
      <c r="N485" s="23">
        <f t="shared" si="475"/>
        <v>0</v>
      </c>
      <c r="O485" s="23">
        <f t="shared" si="475"/>
        <v>0</v>
      </c>
      <c r="P485" s="23">
        <f t="shared" si="475"/>
        <v>0</v>
      </c>
      <c r="Q485" s="23">
        <f t="shared" ref="Q485" si="476">Q492+Q493+Q504+Q505+Q516+Q517+Q528+Q529+Q540+Q541</f>
        <v>1072</v>
      </c>
      <c r="R485" s="23">
        <f t="shared" ref="R485:AB485" si="477">R492+R493+R504+R505+R516+R517+R528+R529+R540+R541</f>
        <v>0</v>
      </c>
      <c r="S485" s="23">
        <f t="shared" si="477"/>
        <v>0</v>
      </c>
      <c r="T485" s="23">
        <f t="shared" si="477"/>
        <v>0</v>
      </c>
      <c r="U485" s="23">
        <f t="shared" si="477"/>
        <v>0</v>
      </c>
      <c r="V485" s="23">
        <f t="shared" si="477"/>
        <v>0</v>
      </c>
      <c r="W485" s="23">
        <f t="shared" si="477"/>
        <v>1072</v>
      </c>
      <c r="X485" s="23">
        <f t="shared" si="477"/>
        <v>0</v>
      </c>
      <c r="Y485" s="23">
        <f t="shared" si="477"/>
        <v>0</v>
      </c>
      <c r="Z485" s="23">
        <f t="shared" si="477"/>
        <v>0</v>
      </c>
      <c r="AA485" s="23">
        <f t="shared" si="477"/>
        <v>0</v>
      </c>
      <c r="AB485" s="23">
        <f t="shared" si="477"/>
        <v>0</v>
      </c>
      <c r="AC485" s="23">
        <f t="shared" ref="AC485" si="478">AC492+AC493+AC504+AC505+AC516+AC517+AC528+AC529+AC540+AC541</f>
        <v>0</v>
      </c>
      <c r="AD485" s="100"/>
      <c r="AE485" s="100"/>
    </row>
    <row r="486" spans="1:31" ht="13.2" customHeight="1" x14ac:dyDescent="0.25">
      <c r="A486" s="99"/>
      <c r="B486" s="95" t="s">
        <v>14</v>
      </c>
      <c r="C486" s="19">
        <v>136</v>
      </c>
      <c r="D486" s="20" t="s">
        <v>42</v>
      </c>
      <c r="E486" s="20" t="s">
        <v>397</v>
      </c>
      <c r="F486" s="19">
        <v>244</v>
      </c>
      <c r="G486" s="23">
        <f t="shared" ref="G486:P486" si="479">G494+G495+G496+G497+G498+G506+G507+G508+G509+G510+G518+G519+G520+G521+G522+G530+G531+G532+G533+G534+G542+G543+G544+G545+G546</f>
        <v>0</v>
      </c>
      <c r="H486" s="23">
        <f t="shared" si="479"/>
        <v>0</v>
      </c>
      <c r="I486" s="23">
        <f t="shared" si="479"/>
        <v>0</v>
      </c>
      <c r="J486" s="23">
        <f t="shared" si="479"/>
        <v>0</v>
      </c>
      <c r="K486" s="23">
        <f t="shared" si="479"/>
        <v>0</v>
      </c>
      <c r="L486" s="23">
        <f t="shared" si="479"/>
        <v>0</v>
      </c>
      <c r="M486" s="23">
        <f t="shared" si="479"/>
        <v>0</v>
      </c>
      <c r="N486" s="23">
        <f t="shared" si="479"/>
        <v>0</v>
      </c>
      <c r="O486" s="23">
        <f t="shared" si="479"/>
        <v>0</v>
      </c>
      <c r="P486" s="23">
        <f t="shared" si="479"/>
        <v>0</v>
      </c>
      <c r="Q486" s="23">
        <f t="shared" ref="Q486" si="480">Q494+Q495+Q496+Q497+Q498+Q506+Q507+Q508+Q509+Q510+Q518+Q519+Q520+Q521+Q522+Q530+Q531+Q532+Q533+Q534+Q542+Q543+Q544+Q545+Q546</f>
        <v>2362.5</v>
      </c>
      <c r="R486" s="23">
        <f t="shared" ref="R486:AB486" si="481">R494+R495+R496+R497+R498+R506+R507+R508+R509+R510+R518+R519+R520+R521+R522+R530+R531+R532+R533+R534+R542+R543+R544+R545+R546</f>
        <v>0</v>
      </c>
      <c r="S486" s="23">
        <f t="shared" si="481"/>
        <v>0</v>
      </c>
      <c r="T486" s="23">
        <f t="shared" si="481"/>
        <v>0</v>
      </c>
      <c r="U486" s="23">
        <f t="shared" si="481"/>
        <v>0</v>
      </c>
      <c r="V486" s="23">
        <f t="shared" si="481"/>
        <v>0</v>
      </c>
      <c r="W486" s="23">
        <f t="shared" si="481"/>
        <v>2362.5</v>
      </c>
      <c r="X486" s="23">
        <f t="shared" si="481"/>
        <v>0</v>
      </c>
      <c r="Y486" s="23">
        <f t="shared" si="481"/>
        <v>0</v>
      </c>
      <c r="Z486" s="23">
        <f t="shared" si="481"/>
        <v>0</v>
      </c>
      <c r="AA486" s="23">
        <f t="shared" si="481"/>
        <v>0</v>
      </c>
      <c r="AB486" s="23">
        <f t="shared" si="481"/>
        <v>0</v>
      </c>
      <c r="AC486" s="23">
        <f t="shared" ref="AC486" si="482">AC494+AC495+AC496+AC497+AC498+AC506+AC507+AC508+AC509+AC510+AC518+AC519+AC520+AC521+AC522+AC530+AC531+AC532+AC533+AC534+AC542+AC543+AC544+AC545+AC546</f>
        <v>0</v>
      </c>
      <c r="AD486" s="100"/>
      <c r="AE486" s="100"/>
    </row>
    <row r="487" spans="1:31" ht="13.2" customHeight="1" x14ac:dyDescent="0.25">
      <c r="A487" s="99"/>
      <c r="B487" s="95" t="s">
        <v>15</v>
      </c>
      <c r="C487" s="19"/>
      <c r="D487" s="20"/>
      <c r="E487" s="20"/>
      <c r="F487" s="19"/>
      <c r="G487" s="23">
        <f t="shared" ref="G487:P487" si="483">G499+G511+G523+G535+G547</f>
        <v>0</v>
      </c>
      <c r="H487" s="23">
        <f t="shared" si="483"/>
        <v>0</v>
      </c>
      <c r="I487" s="23">
        <f t="shared" si="483"/>
        <v>0</v>
      </c>
      <c r="J487" s="23">
        <f t="shared" si="483"/>
        <v>0</v>
      </c>
      <c r="K487" s="23">
        <f t="shared" si="483"/>
        <v>0</v>
      </c>
      <c r="L487" s="23">
        <f t="shared" si="483"/>
        <v>0</v>
      </c>
      <c r="M487" s="23">
        <f t="shared" si="483"/>
        <v>0</v>
      </c>
      <c r="N487" s="23">
        <f t="shared" si="483"/>
        <v>0</v>
      </c>
      <c r="O487" s="23">
        <f t="shared" si="483"/>
        <v>0</v>
      </c>
      <c r="P487" s="23">
        <f t="shared" si="483"/>
        <v>0</v>
      </c>
      <c r="Q487" s="23">
        <f t="shared" ref="Q487:AC488" si="484">Q499+Q511+Q523+Q535+Q547</f>
        <v>0</v>
      </c>
      <c r="R487" s="23">
        <f t="shared" ref="R487:AB487" si="485">R499+R511+R523+R535+R547</f>
        <v>0</v>
      </c>
      <c r="S487" s="23">
        <f t="shared" si="485"/>
        <v>0</v>
      </c>
      <c r="T487" s="23">
        <f t="shared" si="485"/>
        <v>0</v>
      </c>
      <c r="U487" s="23">
        <f t="shared" si="485"/>
        <v>0</v>
      </c>
      <c r="V487" s="23">
        <f t="shared" si="485"/>
        <v>0</v>
      </c>
      <c r="W487" s="23">
        <f t="shared" si="485"/>
        <v>0</v>
      </c>
      <c r="X487" s="23">
        <f t="shared" si="485"/>
        <v>0</v>
      </c>
      <c r="Y487" s="23">
        <f t="shared" si="485"/>
        <v>0</v>
      </c>
      <c r="Z487" s="23">
        <f t="shared" si="485"/>
        <v>0</v>
      </c>
      <c r="AA487" s="23">
        <f t="shared" si="485"/>
        <v>0</v>
      </c>
      <c r="AB487" s="23">
        <f t="shared" si="485"/>
        <v>0</v>
      </c>
      <c r="AC487" s="23">
        <f t="shared" ref="AC487" si="486">AC499+AC511+AC523+AC535+AC547</f>
        <v>0</v>
      </c>
      <c r="AD487" s="100"/>
      <c r="AE487" s="100"/>
    </row>
    <row r="488" spans="1:31" ht="196.2" customHeight="1" x14ac:dyDescent="0.25">
      <c r="A488" s="99"/>
      <c r="B488" s="95" t="s">
        <v>12</v>
      </c>
      <c r="C488" s="19"/>
      <c r="D488" s="20"/>
      <c r="E488" s="20"/>
      <c r="F488" s="19"/>
      <c r="G488" s="23">
        <f t="shared" ref="G488:P488" si="487">G500+G512+G524+G536+G548</f>
        <v>0</v>
      </c>
      <c r="H488" s="23">
        <f t="shared" si="487"/>
        <v>0</v>
      </c>
      <c r="I488" s="23">
        <f t="shared" si="487"/>
        <v>0</v>
      </c>
      <c r="J488" s="23">
        <f t="shared" si="487"/>
        <v>0</v>
      </c>
      <c r="K488" s="23">
        <f t="shared" si="487"/>
        <v>0</v>
      </c>
      <c r="L488" s="23">
        <f t="shared" si="487"/>
        <v>0</v>
      </c>
      <c r="M488" s="23">
        <f t="shared" si="487"/>
        <v>0</v>
      </c>
      <c r="N488" s="23">
        <f t="shared" si="487"/>
        <v>0</v>
      </c>
      <c r="O488" s="23">
        <f t="shared" si="487"/>
        <v>0</v>
      </c>
      <c r="P488" s="23">
        <f t="shared" si="487"/>
        <v>0</v>
      </c>
      <c r="Q488" s="23">
        <f t="shared" si="484"/>
        <v>0</v>
      </c>
      <c r="R488" s="23">
        <f t="shared" si="484"/>
        <v>0</v>
      </c>
      <c r="S488" s="23">
        <f t="shared" si="484"/>
        <v>0</v>
      </c>
      <c r="T488" s="23">
        <f t="shared" si="484"/>
        <v>0</v>
      </c>
      <c r="U488" s="23">
        <f t="shared" si="484"/>
        <v>0</v>
      </c>
      <c r="V488" s="23">
        <f t="shared" si="484"/>
        <v>0</v>
      </c>
      <c r="W488" s="23">
        <f t="shared" si="484"/>
        <v>0</v>
      </c>
      <c r="X488" s="23">
        <f t="shared" si="484"/>
        <v>0</v>
      </c>
      <c r="Y488" s="23">
        <f t="shared" si="484"/>
        <v>0</v>
      </c>
      <c r="Z488" s="23">
        <f t="shared" si="484"/>
        <v>0</v>
      </c>
      <c r="AA488" s="23">
        <f t="shared" si="484"/>
        <v>0</v>
      </c>
      <c r="AB488" s="23">
        <f t="shared" si="484"/>
        <v>0</v>
      </c>
      <c r="AC488" s="23">
        <f t="shared" si="484"/>
        <v>0</v>
      </c>
      <c r="AD488" s="100"/>
      <c r="AE488" s="100"/>
    </row>
    <row r="489" spans="1:31" ht="26.25" customHeight="1" x14ac:dyDescent="0.25">
      <c r="A489" s="99" t="s">
        <v>532</v>
      </c>
      <c r="B489" s="95" t="s">
        <v>146</v>
      </c>
      <c r="C489" s="19"/>
      <c r="D489" s="20"/>
      <c r="E489" s="20"/>
      <c r="F489" s="19"/>
      <c r="G489" s="23">
        <f>I489+K489+M489+O489</f>
        <v>1</v>
      </c>
      <c r="H489" s="23">
        <f>J489+L489+N489+P489</f>
        <v>0</v>
      </c>
      <c r="I489" s="29"/>
      <c r="J489" s="29"/>
      <c r="K489" s="29">
        <v>1</v>
      </c>
      <c r="L489" s="29"/>
      <c r="M489" s="29"/>
      <c r="N489" s="29"/>
      <c r="O489" s="29"/>
      <c r="P489" s="28"/>
      <c r="Q489" s="23">
        <f>S489+U489+W489+Y489</f>
        <v>1</v>
      </c>
      <c r="R489" s="23">
        <f>T489+V489+X489+Z489</f>
        <v>0</v>
      </c>
      <c r="S489" s="23"/>
      <c r="T489" s="23"/>
      <c r="U489" s="23"/>
      <c r="V489" s="23"/>
      <c r="W489" s="23">
        <v>1</v>
      </c>
      <c r="X489" s="23"/>
      <c r="Y489" s="23"/>
      <c r="Z489" s="23"/>
      <c r="AA489" s="23"/>
      <c r="AB489" s="23"/>
      <c r="AC489" s="23"/>
      <c r="AD489" s="100" t="s">
        <v>533</v>
      </c>
      <c r="AE489" s="100" t="s">
        <v>576</v>
      </c>
    </row>
    <row r="490" spans="1:31" ht="26.4" customHeight="1" x14ac:dyDescent="0.25">
      <c r="A490" s="99"/>
      <c r="B490" s="95" t="s">
        <v>119</v>
      </c>
      <c r="C490" s="19"/>
      <c r="D490" s="20"/>
      <c r="E490" s="20"/>
      <c r="F490" s="19"/>
      <c r="G490" s="23">
        <f>ROUND(G491/G489,1)</f>
        <v>0</v>
      </c>
      <c r="H490" s="23" t="e">
        <f t="shared" ref="H490:AC490" si="488">ROUND(H491/H489,1)</f>
        <v>#DIV/0!</v>
      </c>
      <c r="I490" s="23" t="e">
        <f t="shared" si="488"/>
        <v>#DIV/0!</v>
      </c>
      <c r="J490" s="23" t="e">
        <f t="shared" si="488"/>
        <v>#DIV/0!</v>
      </c>
      <c r="K490" s="23">
        <f t="shared" si="488"/>
        <v>0</v>
      </c>
      <c r="L490" s="23" t="e">
        <f t="shared" si="488"/>
        <v>#DIV/0!</v>
      </c>
      <c r="M490" s="23" t="e">
        <f t="shared" si="488"/>
        <v>#DIV/0!</v>
      </c>
      <c r="N490" s="23" t="e">
        <f t="shared" si="488"/>
        <v>#DIV/0!</v>
      </c>
      <c r="O490" s="23" t="e">
        <f t="shared" si="488"/>
        <v>#DIV/0!</v>
      </c>
      <c r="P490" s="23" t="e">
        <f t="shared" si="488"/>
        <v>#DIV/0!</v>
      </c>
      <c r="Q490" s="23">
        <f t="shared" si="488"/>
        <v>200</v>
      </c>
      <c r="R490" s="27" t="e">
        <f t="shared" si="488"/>
        <v>#DIV/0!</v>
      </c>
      <c r="S490" s="27" t="e">
        <f t="shared" si="488"/>
        <v>#DIV/0!</v>
      </c>
      <c r="T490" s="27" t="e">
        <f t="shared" si="488"/>
        <v>#DIV/0!</v>
      </c>
      <c r="U490" s="27" t="e">
        <f t="shared" si="488"/>
        <v>#DIV/0!</v>
      </c>
      <c r="V490" s="27" t="e">
        <f t="shared" si="488"/>
        <v>#DIV/0!</v>
      </c>
      <c r="W490" s="23">
        <f t="shared" si="488"/>
        <v>200</v>
      </c>
      <c r="X490" s="27" t="e">
        <f t="shared" si="488"/>
        <v>#DIV/0!</v>
      </c>
      <c r="Y490" s="27" t="e">
        <f t="shared" si="488"/>
        <v>#DIV/0!</v>
      </c>
      <c r="Z490" s="27" t="e">
        <f t="shared" si="488"/>
        <v>#DIV/0!</v>
      </c>
      <c r="AA490" s="27" t="e">
        <f t="shared" si="488"/>
        <v>#DIV/0!</v>
      </c>
      <c r="AB490" s="27" t="e">
        <f t="shared" si="488"/>
        <v>#DIV/0!</v>
      </c>
      <c r="AC490" s="23" t="e">
        <f t="shared" si="488"/>
        <v>#DIV/0!</v>
      </c>
      <c r="AD490" s="100"/>
      <c r="AE490" s="100"/>
    </row>
    <row r="491" spans="1:31" ht="45" customHeight="1" x14ac:dyDescent="0.25">
      <c r="A491" s="99"/>
      <c r="B491" s="95" t="s">
        <v>101</v>
      </c>
      <c r="C491" s="19"/>
      <c r="D491" s="20"/>
      <c r="E491" s="20"/>
      <c r="F491" s="19"/>
      <c r="G491" s="23">
        <f>SUM(G492:G500)</f>
        <v>0</v>
      </c>
      <c r="H491" s="23">
        <f t="shared" ref="H491:AC491" si="489">SUM(H492:H500)</f>
        <v>0</v>
      </c>
      <c r="I491" s="23">
        <f t="shared" si="489"/>
        <v>0</v>
      </c>
      <c r="J491" s="23">
        <f t="shared" si="489"/>
        <v>0</v>
      </c>
      <c r="K491" s="23">
        <f t="shared" si="489"/>
        <v>0</v>
      </c>
      <c r="L491" s="23">
        <f t="shared" si="489"/>
        <v>0</v>
      </c>
      <c r="M491" s="23">
        <f t="shared" si="489"/>
        <v>0</v>
      </c>
      <c r="N491" s="23">
        <f t="shared" si="489"/>
        <v>0</v>
      </c>
      <c r="O491" s="23">
        <f t="shared" si="489"/>
        <v>0</v>
      </c>
      <c r="P491" s="23">
        <f t="shared" si="489"/>
        <v>0</v>
      </c>
      <c r="Q491" s="23">
        <f t="shared" si="489"/>
        <v>200</v>
      </c>
      <c r="R491" s="23">
        <f t="shared" si="489"/>
        <v>0</v>
      </c>
      <c r="S491" s="23">
        <f t="shared" si="489"/>
        <v>0</v>
      </c>
      <c r="T491" s="23">
        <f t="shared" si="489"/>
        <v>0</v>
      </c>
      <c r="U491" s="23">
        <f t="shared" si="489"/>
        <v>0</v>
      </c>
      <c r="V491" s="23">
        <f t="shared" si="489"/>
        <v>0</v>
      </c>
      <c r="W491" s="23">
        <f t="shared" si="489"/>
        <v>200</v>
      </c>
      <c r="X491" s="23">
        <f t="shared" si="489"/>
        <v>0</v>
      </c>
      <c r="Y491" s="23">
        <f t="shared" si="489"/>
        <v>0</v>
      </c>
      <c r="Z491" s="23">
        <f t="shared" si="489"/>
        <v>0</v>
      </c>
      <c r="AA491" s="23">
        <f t="shared" si="489"/>
        <v>0</v>
      </c>
      <c r="AB491" s="23">
        <f t="shared" si="489"/>
        <v>0</v>
      </c>
      <c r="AC491" s="23">
        <f t="shared" si="489"/>
        <v>0</v>
      </c>
      <c r="AD491" s="100"/>
      <c r="AE491" s="100"/>
    </row>
    <row r="492" spans="1:31" ht="13.2" customHeight="1" x14ac:dyDescent="0.25">
      <c r="A492" s="99"/>
      <c r="B492" s="105" t="s">
        <v>17</v>
      </c>
      <c r="C492" s="19">
        <v>136</v>
      </c>
      <c r="D492" s="20" t="s">
        <v>42</v>
      </c>
      <c r="E492" s="19" t="s">
        <v>397</v>
      </c>
      <c r="F492" s="19">
        <v>244</v>
      </c>
      <c r="G492" s="23">
        <f>I492+K492+M492+O492</f>
        <v>0</v>
      </c>
      <c r="H492" s="23">
        <f>J492+L492+N492+P492</f>
        <v>0</v>
      </c>
      <c r="I492" s="29"/>
      <c r="J492" s="29"/>
      <c r="K492" s="29"/>
      <c r="L492" s="29"/>
      <c r="M492" s="29"/>
      <c r="N492" s="29"/>
      <c r="O492" s="29"/>
      <c r="P492" s="28"/>
      <c r="Q492" s="23">
        <f>S492+U492+W492+Y492</f>
        <v>60</v>
      </c>
      <c r="R492" s="23">
        <f>T492+V492+X492+Z492</f>
        <v>0</v>
      </c>
      <c r="S492" s="23"/>
      <c r="T492" s="23"/>
      <c r="U492" s="23"/>
      <c r="V492" s="23"/>
      <c r="W492" s="23">
        <v>60</v>
      </c>
      <c r="X492" s="23"/>
      <c r="Y492" s="23"/>
      <c r="Z492" s="23"/>
      <c r="AA492" s="23"/>
      <c r="AB492" s="23"/>
      <c r="AC492" s="23"/>
      <c r="AD492" s="100"/>
      <c r="AE492" s="100"/>
    </row>
    <row r="493" spans="1:31" ht="30" customHeight="1" x14ac:dyDescent="0.25">
      <c r="A493" s="99"/>
      <c r="B493" s="106"/>
      <c r="C493" s="19">
        <v>136</v>
      </c>
      <c r="D493" s="20" t="s">
        <v>42</v>
      </c>
      <c r="E493" s="19" t="s">
        <v>397</v>
      </c>
      <c r="F493" s="19">
        <v>244</v>
      </c>
      <c r="G493" s="23">
        <f t="shared" ref="G493:G500" si="490">I493+K493+M493+O493</f>
        <v>0</v>
      </c>
      <c r="H493" s="23">
        <f t="shared" ref="H493:H500" si="491">J493+L493+N493+P493</f>
        <v>0</v>
      </c>
      <c r="I493" s="29"/>
      <c r="J493" s="29"/>
      <c r="K493" s="29"/>
      <c r="L493" s="29"/>
      <c r="M493" s="29"/>
      <c r="N493" s="29"/>
      <c r="O493" s="29"/>
      <c r="P493" s="28"/>
      <c r="Q493" s="23">
        <f t="shared" ref="Q493:Q500" si="492">S493+U493+W493+Y493</f>
        <v>0</v>
      </c>
      <c r="R493" s="23">
        <f t="shared" ref="R493:R500" si="493">T493+V493+X493+Z493</f>
        <v>0</v>
      </c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100"/>
      <c r="AE493" s="100"/>
    </row>
    <row r="494" spans="1:31" ht="26.25" customHeight="1" x14ac:dyDescent="0.25">
      <c r="A494" s="99"/>
      <c r="B494" s="105" t="s">
        <v>14</v>
      </c>
      <c r="C494" s="19">
        <v>136</v>
      </c>
      <c r="D494" s="20" t="s">
        <v>42</v>
      </c>
      <c r="E494" s="20" t="s">
        <v>397</v>
      </c>
      <c r="F494" s="19">
        <v>244</v>
      </c>
      <c r="G494" s="23">
        <f t="shared" si="490"/>
        <v>0</v>
      </c>
      <c r="H494" s="23">
        <f t="shared" si="491"/>
        <v>0</v>
      </c>
      <c r="I494" s="23"/>
      <c r="J494" s="23"/>
      <c r="K494" s="23"/>
      <c r="L494" s="23"/>
      <c r="M494" s="23"/>
      <c r="N494" s="23"/>
      <c r="O494" s="23"/>
      <c r="P494" s="28"/>
      <c r="Q494" s="23">
        <f>S494+U494+W494+Y494</f>
        <v>140</v>
      </c>
      <c r="R494" s="23">
        <f t="shared" si="493"/>
        <v>0</v>
      </c>
      <c r="S494" s="23"/>
      <c r="T494" s="23"/>
      <c r="U494" s="23"/>
      <c r="V494" s="23"/>
      <c r="W494" s="23">
        <v>140</v>
      </c>
      <c r="X494" s="23"/>
      <c r="Y494" s="23"/>
      <c r="Z494" s="23"/>
      <c r="AA494" s="23"/>
      <c r="AB494" s="23"/>
      <c r="AC494" s="23"/>
      <c r="AD494" s="100"/>
      <c r="AE494" s="100"/>
    </row>
    <row r="495" spans="1:31" ht="13.2" customHeight="1" x14ac:dyDescent="0.25">
      <c r="A495" s="99"/>
      <c r="B495" s="110"/>
      <c r="C495" s="19">
        <v>136</v>
      </c>
      <c r="D495" s="20" t="s">
        <v>42</v>
      </c>
      <c r="E495" s="20" t="s">
        <v>397</v>
      </c>
      <c r="F495" s="19">
        <v>244</v>
      </c>
      <c r="G495" s="23">
        <f t="shared" si="490"/>
        <v>0</v>
      </c>
      <c r="H495" s="23">
        <f t="shared" si="491"/>
        <v>0</v>
      </c>
      <c r="I495" s="23"/>
      <c r="J495" s="23"/>
      <c r="K495" s="23"/>
      <c r="L495" s="23"/>
      <c r="M495" s="23"/>
      <c r="N495" s="23"/>
      <c r="O495" s="23"/>
      <c r="P495" s="28"/>
      <c r="Q495" s="23">
        <f t="shared" si="492"/>
        <v>0</v>
      </c>
      <c r="R495" s="23">
        <f t="shared" si="493"/>
        <v>0</v>
      </c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100"/>
      <c r="AE495" s="100"/>
    </row>
    <row r="496" spans="1:31" ht="34.950000000000003" customHeight="1" x14ac:dyDescent="0.25">
      <c r="A496" s="99"/>
      <c r="B496" s="110"/>
      <c r="C496" s="19">
        <v>136</v>
      </c>
      <c r="D496" s="20" t="s">
        <v>42</v>
      </c>
      <c r="E496" s="20" t="s">
        <v>397</v>
      </c>
      <c r="F496" s="19">
        <v>244</v>
      </c>
      <c r="G496" s="23">
        <f t="shared" si="490"/>
        <v>0</v>
      </c>
      <c r="H496" s="23">
        <f t="shared" si="491"/>
        <v>0</v>
      </c>
      <c r="I496" s="23"/>
      <c r="J496" s="23"/>
      <c r="K496" s="23"/>
      <c r="L496" s="23"/>
      <c r="M496" s="23"/>
      <c r="N496" s="23"/>
      <c r="O496" s="23"/>
      <c r="P496" s="28"/>
      <c r="Q496" s="23">
        <f t="shared" si="492"/>
        <v>0</v>
      </c>
      <c r="R496" s="23">
        <f t="shared" si="493"/>
        <v>0</v>
      </c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100"/>
      <c r="AE496" s="100"/>
    </row>
    <row r="497" spans="1:31" ht="25.2" customHeight="1" x14ac:dyDescent="0.25">
      <c r="A497" s="99"/>
      <c r="B497" s="110"/>
      <c r="C497" s="19">
        <v>136</v>
      </c>
      <c r="D497" s="20" t="s">
        <v>42</v>
      </c>
      <c r="E497" s="20" t="s">
        <v>397</v>
      </c>
      <c r="F497" s="19">
        <v>244</v>
      </c>
      <c r="G497" s="23">
        <f t="shared" si="490"/>
        <v>0</v>
      </c>
      <c r="H497" s="23">
        <f t="shared" si="491"/>
        <v>0</v>
      </c>
      <c r="I497" s="23"/>
      <c r="J497" s="23"/>
      <c r="K497" s="23"/>
      <c r="L497" s="23"/>
      <c r="M497" s="23"/>
      <c r="N497" s="23"/>
      <c r="O497" s="23"/>
      <c r="P497" s="28"/>
      <c r="Q497" s="23">
        <f t="shared" si="492"/>
        <v>0</v>
      </c>
      <c r="R497" s="23">
        <f t="shared" si="493"/>
        <v>0</v>
      </c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100"/>
      <c r="AE497" s="100"/>
    </row>
    <row r="498" spans="1:31" ht="21.6" customHeight="1" x14ac:dyDescent="0.25">
      <c r="A498" s="99"/>
      <c r="B498" s="106"/>
      <c r="C498" s="19">
        <v>136</v>
      </c>
      <c r="D498" s="20" t="s">
        <v>42</v>
      </c>
      <c r="E498" s="20" t="s">
        <v>397</v>
      </c>
      <c r="F498" s="19">
        <v>244</v>
      </c>
      <c r="G498" s="23">
        <f t="shared" si="490"/>
        <v>0</v>
      </c>
      <c r="H498" s="23">
        <f t="shared" si="491"/>
        <v>0</v>
      </c>
      <c r="I498" s="23"/>
      <c r="J498" s="23"/>
      <c r="K498" s="23"/>
      <c r="L498" s="23"/>
      <c r="M498" s="23"/>
      <c r="N498" s="23"/>
      <c r="O498" s="23"/>
      <c r="P498" s="28"/>
      <c r="Q498" s="23">
        <f t="shared" si="492"/>
        <v>0</v>
      </c>
      <c r="R498" s="23">
        <f t="shared" si="493"/>
        <v>0</v>
      </c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100"/>
      <c r="AE498" s="100"/>
    </row>
    <row r="499" spans="1:31" ht="13.2" customHeight="1" x14ac:dyDescent="0.25">
      <c r="A499" s="99"/>
      <c r="B499" s="95" t="s">
        <v>15</v>
      </c>
      <c r="C499" s="19"/>
      <c r="D499" s="20"/>
      <c r="E499" s="20"/>
      <c r="F499" s="19"/>
      <c r="G499" s="23">
        <f t="shared" si="490"/>
        <v>0</v>
      </c>
      <c r="H499" s="23">
        <f t="shared" si="491"/>
        <v>0</v>
      </c>
      <c r="I499" s="29"/>
      <c r="J499" s="29"/>
      <c r="K499" s="29"/>
      <c r="L499" s="29"/>
      <c r="M499" s="29"/>
      <c r="N499" s="29"/>
      <c r="O499" s="29"/>
      <c r="P499" s="28"/>
      <c r="Q499" s="23">
        <f t="shared" si="492"/>
        <v>0</v>
      </c>
      <c r="R499" s="23">
        <f t="shared" si="493"/>
        <v>0</v>
      </c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100"/>
      <c r="AE499" s="100"/>
    </row>
    <row r="500" spans="1:31" ht="112.95" customHeight="1" x14ac:dyDescent="0.25">
      <c r="A500" s="99"/>
      <c r="B500" s="95" t="s">
        <v>12</v>
      </c>
      <c r="C500" s="19"/>
      <c r="D500" s="20"/>
      <c r="E500" s="20"/>
      <c r="F500" s="19"/>
      <c r="G500" s="23">
        <f t="shared" si="490"/>
        <v>0</v>
      </c>
      <c r="H500" s="23">
        <f t="shared" si="491"/>
        <v>0</v>
      </c>
      <c r="I500" s="29"/>
      <c r="J500" s="29"/>
      <c r="K500" s="29"/>
      <c r="L500" s="29"/>
      <c r="M500" s="29"/>
      <c r="N500" s="29"/>
      <c r="O500" s="29"/>
      <c r="P500" s="28"/>
      <c r="Q500" s="23">
        <f t="shared" si="492"/>
        <v>0</v>
      </c>
      <c r="R500" s="23">
        <f t="shared" si="493"/>
        <v>0</v>
      </c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100"/>
      <c r="AE500" s="100"/>
    </row>
    <row r="501" spans="1:31" ht="26.25" customHeight="1" x14ac:dyDescent="0.25">
      <c r="A501" s="99" t="s">
        <v>572</v>
      </c>
      <c r="B501" s="95" t="s">
        <v>146</v>
      </c>
      <c r="C501" s="19"/>
      <c r="D501" s="20"/>
      <c r="E501" s="20"/>
      <c r="F501" s="19"/>
      <c r="G501" s="23">
        <f>I501+K501+M501+O501</f>
        <v>1</v>
      </c>
      <c r="H501" s="23">
        <f>J501+L501+N501+P501</f>
        <v>0</v>
      </c>
      <c r="I501" s="29"/>
      <c r="J501" s="29"/>
      <c r="K501" s="29">
        <v>1</v>
      </c>
      <c r="L501" s="29"/>
      <c r="M501" s="29"/>
      <c r="N501" s="29"/>
      <c r="O501" s="29"/>
      <c r="P501" s="28"/>
      <c r="Q501" s="23">
        <f>S501+U501+W501+Y501</f>
        <v>1</v>
      </c>
      <c r="R501" s="23">
        <f>T501+V501+X501+Z501</f>
        <v>0</v>
      </c>
      <c r="S501" s="23"/>
      <c r="T501" s="23"/>
      <c r="U501" s="23"/>
      <c r="V501" s="23"/>
      <c r="W501" s="23">
        <v>1</v>
      </c>
      <c r="X501" s="23"/>
      <c r="Y501" s="23"/>
      <c r="Z501" s="23"/>
      <c r="AA501" s="23"/>
      <c r="AB501" s="23"/>
      <c r="AC501" s="23"/>
      <c r="AD501" s="100" t="s">
        <v>621</v>
      </c>
      <c r="AE501" s="100" t="s">
        <v>602</v>
      </c>
    </row>
    <row r="502" spans="1:31" ht="26.4" customHeight="1" x14ac:dyDescent="0.25">
      <c r="A502" s="99"/>
      <c r="B502" s="95" t="s">
        <v>119</v>
      </c>
      <c r="C502" s="19"/>
      <c r="D502" s="20"/>
      <c r="E502" s="20"/>
      <c r="F502" s="19"/>
      <c r="G502" s="23">
        <f>ROUND(G503/G501,1)</f>
        <v>0</v>
      </c>
      <c r="H502" s="23" t="e">
        <f t="shared" ref="H502:AC502" si="494">ROUND(H503/H501,1)</f>
        <v>#DIV/0!</v>
      </c>
      <c r="I502" s="23" t="e">
        <f t="shared" si="494"/>
        <v>#DIV/0!</v>
      </c>
      <c r="J502" s="23" t="e">
        <f t="shared" si="494"/>
        <v>#DIV/0!</v>
      </c>
      <c r="K502" s="23">
        <f t="shared" si="494"/>
        <v>0</v>
      </c>
      <c r="L502" s="23" t="e">
        <f t="shared" si="494"/>
        <v>#DIV/0!</v>
      </c>
      <c r="M502" s="23" t="e">
        <f t="shared" si="494"/>
        <v>#DIV/0!</v>
      </c>
      <c r="N502" s="23" t="e">
        <f t="shared" si="494"/>
        <v>#DIV/0!</v>
      </c>
      <c r="O502" s="23" t="e">
        <f t="shared" si="494"/>
        <v>#DIV/0!</v>
      </c>
      <c r="P502" s="23" t="e">
        <f t="shared" si="494"/>
        <v>#DIV/0!</v>
      </c>
      <c r="Q502" s="23">
        <f t="shared" si="494"/>
        <v>100</v>
      </c>
      <c r="R502" s="27" t="e">
        <f t="shared" si="494"/>
        <v>#DIV/0!</v>
      </c>
      <c r="S502" s="27" t="e">
        <f t="shared" si="494"/>
        <v>#DIV/0!</v>
      </c>
      <c r="T502" s="27" t="e">
        <f t="shared" si="494"/>
        <v>#DIV/0!</v>
      </c>
      <c r="U502" s="27" t="e">
        <f t="shared" si="494"/>
        <v>#DIV/0!</v>
      </c>
      <c r="V502" s="27" t="e">
        <f t="shared" si="494"/>
        <v>#DIV/0!</v>
      </c>
      <c r="W502" s="23">
        <f t="shared" si="494"/>
        <v>100</v>
      </c>
      <c r="X502" s="27" t="e">
        <f t="shared" si="494"/>
        <v>#DIV/0!</v>
      </c>
      <c r="Y502" s="27" t="e">
        <f t="shared" si="494"/>
        <v>#DIV/0!</v>
      </c>
      <c r="Z502" s="27" t="e">
        <f t="shared" si="494"/>
        <v>#DIV/0!</v>
      </c>
      <c r="AA502" s="27" t="e">
        <f t="shared" si="494"/>
        <v>#DIV/0!</v>
      </c>
      <c r="AB502" s="27" t="e">
        <f t="shared" si="494"/>
        <v>#DIV/0!</v>
      </c>
      <c r="AC502" s="23" t="e">
        <f t="shared" si="494"/>
        <v>#DIV/0!</v>
      </c>
      <c r="AD502" s="100"/>
      <c r="AE502" s="100"/>
    </row>
    <row r="503" spans="1:31" ht="37.200000000000003" customHeight="1" x14ac:dyDescent="0.25">
      <c r="A503" s="99"/>
      <c r="B503" s="95" t="s">
        <v>101</v>
      </c>
      <c r="C503" s="19"/>
      <c r="D503" s="20"/>
      <c r="E503" s="20"/>
      <c r="F503" s="19"/>
      <c r="G503" s="23">
        <f>SUM(G504:G512)</f>
        <v>0</v>
      </c>
      <c r="H503" s="23">
        <f t="shared" ref="H503:AC503" si="495">SUM(H504:H512)</f>
        <v>0</v>
      </c>
      <c r="I503" s="23">
        <f t="shared" si="495"/>
        <v>0</v>
      </c>
      <c r="J503" s="23">
        <f t="shared" si="495"/>
        <v>0</v>
      </c>
      <c r="K503" s="23">
        <f t="shared" si="495"/>
        <v>0</v>
      </c>
      <c r="L503" s="23">
        <f t="shared" si="495"/>
        <v>0</v>
      </c>
      <c r="M503" s="23">
        <f t="shared" si="495"/>
        <v>0</v>
      </c>
      <c r="N503" s="23">
        <f t="shared" si="495"/>
        <v>0</v>
      </c>
      <c r="O503" s="23">
        <f t="shared" si="495"/>
        <v>0</v>
      </c>
      <c r="P503" s="23">
        <f t="shared" si="495"/>
        <v>0</v>
      </c>
      <c r="Q503" s="23">
        <f t="shared" si="495"/>
        <v>100</v>
      </c>
      <c r="R503" s="23">
        <f t="shared" si="495"/>
        <v>0</v>
      </c>
      <c r="S503" s="23">
        <f t="shared" si="495"/>
        <v>0</v>
      </c>
      <c r="T503" s="23">
        <f t="shared" si="495"/>
        <v>0</v>
      </c>
      <c r="U503" s="23">
        <f t="shared" si="495"/>
        <v>0</v>
      </c>
      <c r="V503" s="23">
        <f t="shared" si="495"/>
        <v>0</v>
      </c>
      <c r="W503" s="23">
        <f t="shared" si="495"/>
        <v>100</v>
      </c>
      <c r="X503" s="23">
        <f t="shared" si="495"/>
        <v>0</v>
      </c>
      <c r="Y503" s="23">
        <f t="shared" si="495"/>
        <v>0</v>
      </c>
      <c r="Z503" s="23">
        <f t="shared" si="495"/>
        <v>0</v>
      </c>
      <c r="AA503" s="23">
        <f t="shared" si="495"/>
        <v>0</v>
      </c>
      <c r="AB503" s="23">
        <f t="shared" si="495"/>
        <v>0</v>
      </c>
      <c r="AC503" s="23">
        <f t="shared" si="495"/>
        <v>0</v>
      </c>
      <c r="AD503" s="100"/>
      <c r="AE503" s="100"/>
    </row>
    <row r="504" spans="1:31" ht="13.2" customHeight="1" x14ac:dyDescent="0.25">
      <c r="A504" s="99"/>
      <c r="B504" s="105" t="s">
        <v>17</v>
      </c>
      <c r="C504" s="19">
        <v>136</v>
      </c>
      <c r="D504" s="20" t="s">
        <v>42</v>
      </c>
      <c r="E504" s="20" t="s">
        <v>397</v>
      </c>
      <c r="F504" s="19">
        <v>244</v>
      </c>
      <c r="G504" s="23">
        <f>I504+K504+M504+O504</f>
        <v>0</v>
      </c>
      <c r="H504" s="23">
        <f>J504+L504+N504+P504</f>
        <v>0</v>
      </c>
      <c r="I504" s="29"/>
      <c r="J504" s="29"/>
      <c r="K504" s="29"/>
      <c r="L504" s="29"/>
      <c r="M504" s="29"/>
      <c r="N504" s="29"/>
      <c r="O504" s="29"/>
      <c r="P504" s="28"/>
      <c r="Q504" s="23">
        <f>S504+U504+W504+Y504</f>
        <v>30</v>
      </c>
      <c r="R504" s="23">
        <f>T504+V504+X504+Z504</f>
        <v>0</v>
      </c>
      <c r="S504" s="23"/>
      <c r="T504" s="23"/>
      <c r="U504" s="23"/>
      <c r="V504" s="23"/>
      <c r="W504" s="23">
        <v>30</v>
      </c>
      <c r="X504" s="23"/>
      <c r="Y504" s="23"/>
      <c r="Z504" s="23"/>
      <c r="AA504" s="23"/>
      <c r="AB504" s="23"/>
      <c r="AC504" s="23"/>
      <c r="AD504" s="100"/>
      <c r="AE504" s="100"/>
    </row>
    <row r="505" spans="1:31" ht="30" customHeight="1" x14ac:dyDescent="0.25">
      <c r="A505" s="99"/>
      <c r="B505" s="106"/>
      <c r="C505" s="19">
        <v>136</v>
      </c>
      <c r="D505" s="20" t="s">
        <v>42</v>
      </c>
      <c r="E505" s="20" t="s">
        <v>397</v>
      </c>
      <c r="F505" s="19">
        <v>244</v>
      </c>
      <c r="G505" s="23">
        <f t="shared" ref="G505:G512" si="496">I505+K505+M505+O505</f>
        <v>0</v>
      </c>
      <c r="H505" s="23">
        <f t="shared" ref="H505:H512" si="497">J505+L505+N505+P505</f>
        <v>0</v>
      </c>
      <c r="I505" s="29"/>
      <c r="J505" s="29"/>
      <c r="K505" s="29"/>
      <c r="L505" s="29"/>
      <c r="M505" s="29"/>
      <c r="N505" s="29"/>
      <c r="O505" s="29"/>
      <c r="P505" s="28"/>
      <c r="Q505" s="23">
        <f t="shared" ref="Q505:Q512" si="498">S505+U505+W505+Y505</f>
        <v>0</v>
      </c>
      <c r="R505" s="23">
        <f t="shared" ref="R505:R512" si="499">T505+V505+X505+Z505</f>
        <v>0</v>
      </c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100"/>
      <c r="AE505" s="100"/>
    </row>
    <row r="506" spans="1:31" ht="26.25" customHeight="1" x14ac:dyDescent="0.25">
      <c r="A506" s="99"/>
      <c r="B506" s="105" t="s">
        <v>14</v>
      </c>
      <c r="C506" s="19">
        <v>136</v>
      </c>
      <c r="D506" s="20" t="s">
        <v>42</v>
      </c>
      <c r="E506" s="20" t="s">
        <v>397</v>
      </c>
      <c r="F506" s="19">
        <v>244</v>
      </c>
      <c r="G506" s="23">
        <f t="shared" si="496"/>
        <v>0</v>
      </c>
      <c r="H506" s="23">
        <f t="shared" si="497"/>
        <v>0</v>
      </c>
      <c r="I506" s="23"/>
      <c r="J506" s="23"/>
      <c r="K506" s="23"/>
      <c r="L506" s="23"/>
      <c r="M506" s="23"/>
      <c r="N506" s="23"/>
      <c r="O506" s="23"/>
      <c r="P506" s="28"/>
      <c r="Q506" s="23">
        <f t="shared" si="498"/>
        <v>70</v>
      </c>
      <c r="R506" s="23">
        <f t="shared" si="499"/>
        <v>0</v>
      </c>
      <c r="S506" s="23"/>
      <c r="T506" s="23"/>
      <c r="U506" s="23"/>
      <c r="V506" s="23"/>
      <c r="W506" s="23">
        <v>70</v>
      </c>
      <c r="X506" s="23"/>
      <c r="Y506" s="23"/>
      <c r="Z506" s="23"/>
      <c r="AA506" s="23"/>
      <c r="AB506" s="23"/>
      <c r="AC506" s="23"/>
      <c r="AD506" s="100"/>
      <c r="AE506" s="100"/>
    </row>
    <row r="507" spans="1:31" ht="13.2" customHeight="1" x14ac:dyDescent="0.25">
      <c r="A507" s="99"/>
      <c r="B507" s="110"/>
      <c r="C507" s="19">
        <v>136</v>
      </c>
      <c r="D507" s="20" t="s">
        <v>42</v>
      </c>
      <c r="E507" s="20" t="s">
        <v>397</v>
      </c>
      <c r="F507" s="19">
        <v>244</v>
      </c>
      <c r="G507" s="23">
        <f t="shared" si="496"/>
        <v>0</v>
      </c>
      <c r="H507" s="23">
        <f t="shared" si="497"/>
        <v>0</v>
      </c>
      <c r="I507" s="23"/>
      <c r="J507" s="23"/>
      <c r="K507" s="23"/>
      <c r="L507" s="23"/>
      <c r="M507" s="23"/>
      <c r="N507" s="23"/>
      <c r="O507" s="23"/>
      <c r="P507" s="28"/>
      <c r="Q507" s="23">
        <f t="shared" si="498"/>
        <v>0</v>
      </c>
      <c r="R507" s="23">
        <f t="shared" si="499"/>
        <v>0</v>
      </c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100"/>
      <c r="AE507" s="100"/>
    </row>
    <row r="508" spans="1:31" ht="34.950000000000003" customHeight="1" x14ac:dyDescent="0.25">
      <c r="A508" s="99"/>
      <c r="B508" s="110"/>
      <c r="C508" s="19">
        <v>136</v>
      </c>
      <c r="D508" s="20" t="s">
        <v>42</v>
      </c>
      <c r="E508" s="20" t="s">
        <v>397</v>
      </c>
      <c r="F508" s="19">
        <v>244</v>
      </c>
      <c r="G508" s="23">
        <f t="shared" si="496"/>
        <v>0</v>
      </c>
      <c r="H508" s="23">
        <f t="shared" si="497"/>
        <v>0</v>
      </c>
      <c r="I508" s="23"/>
      <c r="J508" s="23"/>
      <c r="K508" s="23"/>
      <c r="L508" s="23"/>
      <c r="M508" s="23"/>
      <c r="N508" s="23"/>
      <c r="O508" s="23"/>
      <c r="P508" s="28"/>
      <c r="Q508" s="23">
        <f t="shared" si="498"/>
        <v>0</v>
      </c>
      <c r="R508" s="23">
        <f t="shared" si="499"/>
        <v>0</v>
      </c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100"/>
      <c r="AE508" s="100"/>
    </row>
    <row r="509" spans="1:31" ht="25.2" customHeight="1" x14ac:dyDescent="0.25">
      <c r="A509" s="99"/>
      <c r="B509" s="110"/>
      <c r="C509" s="19">
        <v>136</v>
      </c>
      <c r="D509" s="20" t="s">
        <v>42</v>
      </c>
      <c r="E509" s="20" t="s">
        <v>397</v>
      </c>
      <c r="F509" s="19">
        <v>244</v>
      </c>
      <c r="G509" s="23">
        <f t="shared" si="496"/>
        <v>0</v>
      </c>
      <c r="H509" s="23">
        <f t="shared" si="497"/>
        <v>0</v>
      </c>
      <c r="I509" s="23"/>
      <c r="J509" s="23"/>
      <c r="K509" s="23"/>
      <c r="L509" s="23"/>
      <c r="M509" s="23"/>
      <c r="N509" s="23"/>
      <c r="O509" s="23"/>
      <c r="P509" s="28"/>
      <c r="Q509" s="23">
        <f t="shared" si="498"/>
        <v>0</v>
      </c>
      <c r="R509" s="23">
        <f t="shared" si="499"/>
        <v>0</v>
      </c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100"/>
      <c r="AE509" s="100"/>
    </row>
    <row r="510" spans="1:31" ht="21.6" customHeight="1" x14ac:dyDescent="0.25">
      <c r="A510" s="99"/>
      <c r="B510" s="106"/>
      <c r="C510" s="19">
        <v>136</v>
      </c>
      <c r="D510" s="20" t="s">
        <v>42</v>
      </c>
      <c r="E510" s="20" t="s">
        <v>397</v>
      </c>
      <c r="F510" s="19">
        <v>244</v>
      </c>
      <c r="G510" s="23">
        <f t="shared" si="496"/>
        <v>0</v>
      </c>
      <c r="H510" s="23">
        <f t="shared" si="497"/>
        <v>0</v>
      </c>
      <c r="I510" s="23"/>
      <c r="J510" s="23"/>
      <c r="K510" s="23"/>
      <c r="L510" s="23"/>
      <c r="M510" s="23"/>
      <c r="N510" s="23"/>
      <c r="O510" s="23"/>
      <c r="P510" s="28"/>
      <c r="Q510" s="23">
        <f t="shared" si="498"/>
        <v>0</v>
      </c>
      <c r="R510" s="23">
        <f t="shared" si="499"/>
        <v>0</v>
      </c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100"/>
      <c r="AE510" s="100"/>
    </row>
    <row r="511" spans="1:31" ht="19.95" customHeight="1" x14ac:dyDescent="0.25">
      <c r="A511" s="99"/>
      <c r="B511" s="95" t="s">
        <v>15</v>
      </c>
      <c r="C511" s="19"/>
      <c r="D511" s="20"/>
      <c r="E511" s="20"/>
      <c r="F511" s="19"/>
      <c r="G511" s="23">
        <f t="shared" si="496"/>
        <v>0</v>
      </c>
      <c r="H511" s="23">
        <f t="shared" si="497"/>
        <v>0</v>
      </c>
      <c r="I511" s="29"/>
      <c r="J511" s="29"/>
      <c r="K511" s="29"/>
      <c r="L511" s="29"/>
      <c r="M511" s="29"/>
      <c r="N511" s="29"/>
      <c r="O511" s="29"/>
      <c r="P511" s="28"/>
      <c r="Q511" s="23">
        <f t="shared" si="498"/>
        <v>0</v>
      </c>
      <c r="R511" s="23">
        <f t="shared" si="499"/>
        <v>0</v>
      </c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100"/>
      <c r="AE511" s="100"/>
    </row>
    <row r="512" spans="1:31" ht="22.95" customHeight="1" x14ac:dyDescent="0.25">
      <c r="A512" s="99"/>
      <c r="B512" s="95" t="s">
        <v>12</v>
      </c>
      <c r="C512" s="19"/>
      <c r="D512" s="20"/>
      <c r="E512" s="20"/>
      <c r="F512" s="19"/>
      <c r="G512" s="23">
        <f t="shared" si="496"/>
        <v>0</v>
      </c>
      <c r="H512" s="23">
        <f t="shared" si="497"/>
        <v>0</v>
      </c>
      <c r="I512" s="29"/>
      <c r="J512" s="29"/>
      <c r="K512" s="29"/>
      <c r="L512" s="29"/>
      <c r="M512" s="29"/>
      <c r="N512" s="29"/>
      <c r="O512" s="29"/>
      <c r="P512" s="28"/>
      <c r="Q512" s="23">
        <f t="shared" si="498"/>
        <v>0</v>
      </c>
      <c r="R512" s="23">
        <f t="shared" si="499"/>
        <v>0</v>
      </c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100"/>
      <c r="AE512" s="100"/>
    </row>
    <row r="513" spans="1:31" ht="26.25" customHeight="1" x14ac:dyDescent="0.25">
      <c r="A513" s="99" t="s">
        <v>573</v>
      </c>
      <c r="B513" s="95" t="s">
        <v>146</v>
      </c>
      <c r="C513" s="19"/>
      <c r="D513" s="20"/>
      <c r="E513" s="20"/>
      <c r="F513" s="19"/>
      <c r="G513" s="23">
        <f>I513+K513+M513+O513</f>
        <v>1</v>
      </c>
      <c r="H513" s="23">
        <f>J513+L513+N513+P513</f>
        <v>0</v>
      </c>
      <c r="I513" s="29"/>
      <c r="J513" s="29"/>
      <c r="K513" s="29">
        <v>1</v>
      </c>
      <c r="L513" s="29"/>
      <c r="M513" s="29"/>
      <c r="N513" s="29"/>
      <c r="O513" s="29"/>
      <c r="P513" s="28"/>
      <c r="Q513" s="23">
        <f>S513+U513+W513+Y513</f>
        <v>1</v>
      </c>
      <c r="R513" s="23">
        <f>T513+V513+X513+Z513</f>
        <v>0</v>
      </c>
      <c r="S513" s="23"/>
      <c r="T513" s="23"/>
      <c r="U513" s="23"/>
      <c r="V513" s="23"/>
      <c r="W513" s="23">
        <v>1</v>
      </c>
      <c r="X513" s="23"/>
      <c r="Y513" s="23"/>
      <c r="Z513" s="23"/>
      <c r="AA513" s="23"/>
      <c r="AB513" s="23"/>
      <c r="AC513" s="23"/>
      <c r="AD513" s="100" t="s">
        <v>545</v>
      </c>
      <c r="AE513" s="100" t="s">
        <v>603</v>
      </c>
    </row>
    <row r="514" spans="1:31" ht="35.4" customHeight="1" x14ac:dyDescent="0.25">
      <c r="A514" s="99"/>
      <c r="B514" s="95" t="s">
        <v>119</v>
      </c>
      <c r="C514" s="19"/>
      <c r="D514" s="20"/>
      <c r="E514" s="20"/>
      <c r="F514" s="19"/>
      <c r="G514" s="23">
        <f>ROUND(G515/G513,1)</f>
        <v>0</v>
      </c>
      <c r="H514" s="23" t="e">
        <f t="shared" ref="H514:AC514" si="500">ROUND(H515/H513,1)</f>
        <v>#DIV/0!</v>
      </c>
      <c r="I514" s="23" t="e">
        <f t="shared" si="500"/>
        <v>#DIV/0!</v>
      </c>
      <c r="J514" s="23" t="e">
        <f t="shared" si="500"/>
        <v>#DIV/0!</v>
      </c>
      <c r="K514" s="23">
        <f t="shared" si="500"/>
        <v>0</v>
      </c>
      <c r="L514" s="23" t="e">
        <f t="shared" si="500"/>
        <v>#DIV/0!</v>
      </c>
      <c r="M514" s="23" t="e">
        <f t="shared" si="500"/>
        <v>#DIV/0!</v>
      </c>
      <c r="N514" s="23" t="e">
        <f t="shared" si="500"/>
        <v>#DIV/0!</v>
      </c>
      <c r="O514" s="23" t="e">
        <f t="shared" si="500"/>
        <v>#DIV/0!</v>
      </c>
      <c r="P514" s="23" t="e">
        <f t="shared" si="500"/>
        <v>#DIV/0!</v>
      </c>
      <c r="Q514" s="23">
        <f t="shared" si="500"/>
        <v>100</v>
      </c>
      <c r="R514" s="27" t="e">
        <f t="shared" si="500"/>
        <v>#DIV/0!</v>
      </c>
      <c r="S514" s="27" t="e">
        <f t="shared" si="500"/>
        <v>#DIV/0!</v>
      </c>
      <c r="T514" s="27" t="e">
        <f t="shared" si="500"/>
        <v>#DIV/0!</v>
      </c>
      <c r="U514" s="27" t="e">
        <f t="shared" si="500"/>
        <v>#DIV/0!</v>
      </c>
      <c r="V514" s="27" t="e">
        <f t="shared" si="500"/>
        <v>#DIV/0!</v>
      </c>
      <c r="W514" s="23">
        <f t="shared" si="500"/>
        <v>100</v>
      </c>
      <c r="X514" s="27" t="e">
        <f t="shared" si="500"/>
        <v>#DIV/0!</v>
      </c>
      <c r="Y514" s="27" t="e">
        <f t="shared" si="500"/>
        <v>#DIV/0!</v>
      </c>
      <c r="Z514" s="27" t="e">
        <f t="shared" si="500"/>
        <v>#DIV/0!</v>
      </c>
      <c r="AA514" s="27" t="e">
        <f t="shared" si="500"/>
        <v>#DIV/0!</v>
      </c>
      <c r="AB514" s="27" t="e">
        <f t="shared" si="500"/>
        <v>#DIV/0!</v>
      </c>
      <c r="AC514" s="23" t="e">
        <f t="shared" si="500"/>
        <v>#DIV/0!</v>
      </c>
      <c r="AD514" s="100"/>
      <c r="AE514" s="100"/>
    </row>
    <row r="515" spans="1:31" ht="40.200000000000003" customHeight="1" x14ac:dyDescent="0.25">
      <c r="A515" s="99"/>
      <c r="B515" s="95" t="s">
        <v>101</v>
      </c>
      <c r="C515" s="19"/>
      <c r="D515" s="20"/>
      <c r="E515" s="20"/>
      <c r="F515" s="19"/>
      <c r="G515" s="23">
        <f>SUM(G516:G524)</f>
        <v>0</v>
      </c>
      <c r="H515" s="23">
        <f t="shared" ref="H515:AC515" si="501">SUM(H516:H524)</f>
        <v>0</v>
      </c>
      <c r="I515" s="23">
        <f t="shared" si="501"/>
        <v>0</v>
      </c>
      <c r="J515" s="23">
        <f t="shared" si="501"/>
        <v>0</v>
      </c>
      <c r="K515" s="23">
        <f t="shared" si="501"/>
        <v>0</v>
      </c>
      <c r="L515" s="23">
        <f t="shared" si="501"/>
        <v>0</v>
      </c>
      <c r="M515" s="23">
        <f t="shared" si="501"/>
        <v>0</v>
      </c>
      <c r="N515" s="23">
        <f t="shared" si="501"/>
        <v>0</v>
      </c>
      <c r="O515" s="23">
        <f t="shared" si="501"/>
        <v>0</v>
      </c>
      <c r="P515" s="23">
        <f t="shared" si="501"/>
        <v>0</v>
      </c>
      <c r="Q515" s="23">
        <f t="shared" si="501"/>
        <v>100</v>
      </c>
      <c r="R515" s="23">
        <f t="shared" si="501"/>
        <v>0</v>
      </c>
      <c r="S515" s="23">
        <f t="shared" si="501"/>
        <v>0</v>
      </c>
      <c r="T515" s="23">
        <f t="shared" si="501"/>
        <v>0</v>
      </c>
      <c r="U515" s="23">
        <f t="shared" si="501"/>
        <v>0</v>
      </c>
      <c r="V515" s="23">
        <f t="shared" si="501"/>
        <v>0</v>
      </c>
      <c r="W515" s="23">
        <f t="shared" si="501"/>
        <v>100</v>
      </c>
      <c r="X515" s="23">
        <f t="shared" si="501"/>
        <v>0</v>
      </c>
      <c r="Y515" s="23">
        <f t="shared" si="501"/>
        <v>0</v>
      </c>
      <c r="Z515" s="23">
        <f t="shared" si="501"/>
        <v>0</v>
      </c>
      <c r="AA515" s="23">
        <f t="shared" si="501"/>
        <v>0</v>
      </c>
      <c r="AB515" s="23">
        <f t="shared" si="501"/>
        <v>0</v>
      </c>
      <c r="AC515" s="23">
        <f t="shared" si="501"/>
        <v>0</v>
      </c>
      <c r="AD515" s="100"/>
      <c r="AE515" s="100"/>
    </row>
    <row r="516" spans="1:31" ht="13.2" customHeight="1" x14ac:dyDescent="0.25">
      <c r="A516" s="99"/>
      <c r="B516" s="105" t="s">
        <v>17</v>
      </c>
      <c r="C516" s="19">
        <v>136</v>
      </c>
      <c r="D516" s="20" t="s">
        <v>42</v>
      </c>
      <c r="E516" s="20" t="s">
        <v>397</v>
      </c>
      <c r="F516" s="19">
        <v>244</v>
      </c>
      <c r="G516" s="23">
        <f>I516+K516+M516+O516</f>
        <v>0</v>
      </c>
      <c r="H516" s="23">
        <f>J516+L516+N516+P516</f>
        <v>0</v>
      </c>
      <c r="I516" s="29"/>
      <c r="J516" s="29"/>
      <c r="K516" s="29"/>
      <c r="L516" s="29"/>
      <c r="M516" s="29"/>
      <c r="N516" s="29"/>
      <c r="O516" s="29"/>
      <c r="P516" s="28"/>
      <c r="Q516" s="23">
        <f>S516+U516+W516+Y516</f>
        <v>30</v>
      </c>
      <c r="R516" s="23">
        <f>T516+V516+X516+Z516</f>
        <v>0</v>
      </c>
      <c r="S516" s="23"/>
      <c r="T516" s="23"/>
      <c r="U516" s="23"/>
      <c r="V516" s="23"/>
      <c r="W516" s="23">
        <v>30</v>
      </c>
      <c r="X516" s="23"/>
      <c r="Y516" s="23"/>
      <c r="Z516" s="23"/>
      <c r="AA516" s="23"/>
      <c r="AB516" s="23"/>
      <c r="AC516" s="23"/>
      <c r="AD516" s="100"/>
      <c r="AE516" s="100"/>
    </row>
    <row r="517" spans="1:31" ht="30" customHeight="1" x14ac:dyDescent="0.25">
      <c r="A517" s="99"/>
      <c r="B517" s="106"/>
      <c r="C517" s="19">
        <v>136</v>
      </c>
      <c r="D517" s="20" t="s">
        <v>42</v>
      </c>
      <c r="E517" s="20" t="s">
        <v>397</v>
      </c>
      <c r="F517" s="19">
        <v>244</v>
      </c>
      <c r="G517" s="23">
        <f t="shared" ref="G517:G524" si="502">I517+K517+M517+O517</f>
        <v>0</v>
      </c>
      <c r="H517" s="23">
        <f t="shared" ref="H517:H524" si="503">J517+L517+N517+P517</f>
        <v>0</v>
      </c>
      <c r="I517" s="29"/>
      <c r="J517" s="29"/>
      <c r="K517" s="29"/>
      <c r="L517" s="29"/>
      <c r="M517" s="29"/>
      <c r="N517" s="29"/>
      <c r="O517" s="29"/>
      <c r="P517" s="28"/>
      <c r="Q517" s="23">
        <f t="shared" ref="Q517:Q524" si="504">S517+U517+W517+Y517</f>
        <v>0</v>
      </c>
      <c r="R517" s="23">
        <f t="shared" ref="R517:R524" si="505">T517+V517+X517+Z517</f>
        <v>0</v>
      </c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100"/>
      <c r="AE517" s="100"/>
    </row>
    <row r="518" spans="1:31" ht="26.25" customHeight="1" x14ac:dyDescent="0.25">
      <c r="A518" s="99"/>
      <c r="B518" s="105" t="s">
        <v>14</v>
      </c>
      <c r="C518" s="19">
        <v>136</v>
      </c>
      <c r="D518" s="20" t="s">
        <v>42</v>
      </c>
      <c r="E518" s="20" t="s">
        <v>397</v>
      </c>
      <c r="F518" s="19">
        <v>244</v>
      </c>
      <c r="G518" s="23">
        <f t="shared" si="502"/>
        <v>0</v>
      </c>
      <c r="H518" s="23">
        <f t="shared" si="503"/>
        <v>0</v>
      </c>
      <c r="I518" s="23"/>
      <c r="J518" s="23"/>
      <c r="K518" s="23"/>
      <c r="L518" s="23"/>
      <c r="M518" s="23"/>
      <c r="N518" s="23"/>
      <c r="O518" s="23"/>
      <c r="P518" s="28"/>
      <c r="Q518" s="23">
        <f t="shared" si="504"/>
        <v>0</v>
      </c>
      <c r="R518" s="23">
        <f t="shared" si="505"/>
        <v>0</v>
      </c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100"/>
      <c r="AE518" s="100"/>
    </row>
    <row r="519" spans="1:31" ht="13.2" customHeight="1" x14ac:dyDescent="0.25">
      <c r="A519" s="99"/>
      <c r="B519" s="110"/>
      <c r="C519" s="19">
        <v>136</v>
      </c>
      <c r="D519" s="20" t="s">
        <v>42</v>
      </c>
      <c r="E519" s="20" t="s">
        <v>397</v>
      </c>
      <c r="F519" s="19">
        <v>244</v>
      </c>
      <c r="G519" s="23">
        <f t="shared" si="502"/>
        <v>0</v>
      </c>
      <c r="H519" s="23">
        <f t="shared" si="503"/>
        <v>0</v>
      </c>
      <c r="I519" s="23"/>
      <c r="J519" s="23"/>
      <c r="K519" s="23"/>
      <c r="L519" s="23"/>
      <c r="M519" s="23"/>
      <c r="N519" s="23"/>
      <c r="O519" s="23"/>
      <c r="P519" s="28"/>
      <c r="Q519" s="23">
        <f t="shared" si="504"/>
        <v>70</v>
      </c>
      <c r="R519" s="23">
        <f t="shared" si="505"/>
        <v>0</v>
      </c>
      <c r="S519" s="23"/>
      <c r="T519" s="23"/>
      <c r="U519" s="23"/>
      <c r="V519" s="23"/>
      <c r="W519" s="23">
        <v>70</v>
      </c>
      <c r="X519" s="23"/>
      <c r="Y519" s="23"/>
      <c r="Z519" s="23"/>
      <c r="AA519" s="23"/>
      <c r="AB519" s="23"/>
      <c r="AC519" s="23"/>
      <c r="AD519" s="100"/>
      <c r="AE519" s="100"/>
    </row>
    <row r="520" spans="1:31" ht="34.950000000000003" customHeight="1" x14ac:dyDescent="0.25">
      <c r="A520" s="99"/>
      <c r="B520" s="110"/>
      <c r="C520" s="19">
        <v>136</v>
      </c>
      <c r="D520" s="20" t="s">
        <v>42</v>
      </c>
      <c r="E520" s="20" t="s">
        <v>397</v>
      </c>
      <c r="F520" s="19">
        <v>244</v>
      </c>
      <c r="G520" s="23">
        <f t="shared" si="502"/>
        <v>0</v>
      </c>
      <c r="H520" s="23">
        <f t="shared" si="503"/>
        <v>0</v>
      </c>
      <c r="I520" s="23"/>
      <c r="J520" s="23"/>
      <c r="K520" s="23"/>
      <c r="L520" s="23"/>
      <c r="M520" s="23"/>
      <c r="N520" s="23"/>
      <c r="O520" s="23"/>
      <c r="P520" s="28"/>
      <c r="Q520" s="23">
        <f t="shared" si="504"/>
        <v>0</v>
      </c>
      <c r="R520" s="23">
        <f t="shared" si="505"/>
        <v>0</v>
      </c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100"/>
      <c r="AE520" s="100"/>
    </row>
    <row r="521" spans="1:31" ht="25.2" customHeight="1" x14ac:dyDescent="0.25">
      <c r="A521" s="99"/>
      <c r="B521" s="110"/>
      <c r="C521" s="19">
        <v>136</v>
      </c>
      <c r="D521" s="20" t="s">
        <v>42</v>
      </c>
      <c r="E521" s="20" t="s">
        <v>397</v>
      </c>
      <c r="F521" s="19">
        <v>244</v>
      </c>
      <c r="G521" s="23">
        <f t="shared" si="502"/>
        <v>0</v>
      </c>
      <c r="H521" s="23">
        <f t="shared" si="503"/>
        <v>0</v>
      </c>
      <c r="I521" s="23"/>
      <c r="J521" s="23"/>
      <c r="K521" s="23"/>
      <c r="L521" s="23"/>
      <c r="M521" s="23"/>
      <c r="N521" s="23"/>
      <c r="O521" s="23"/>
      <c r="P521" s="28"/>
      <c r="Q521" s="23">
        <f t="shared" si="504"/>
        <v>0</v>
      </c>
      <c r="R521" s="23">
        <f t="shared" si="505"/>
        <v>0</v>
      </c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100"/>
      <c r="AE521" s="100"/>
    </row>
    <row r="522" spans="1:31" ht="21.6" customHeight="1" x14ac:dyDescent="0.25">
      <c r="A522" s="99"/>
      <c r="B522" s="106"/>
      <c r="C522" s="19">
        <v>136</v>
      </c>
      <c r="D522" s="20" t="s">
        <v>42</v>
      </c>
      <c r="E522" s="20" t="s">
        <v>397</v>
      </c>
      <c r="F522" s="19">
        <v>244</v>
      </c>
      <c r="G522" s="23">
        <f t="shared" si="502"/>
        <v>0</v>
      </c>
      <c r="H522" s="23">
        <f t="shared" si="503"/>
        <v>0</v>
      </c>
      <c r="I522" s="23"/>
      <c r="J522" s="23"/>
      <c r="K522" s="23"/>
      <c r="L522" s="23"/>
      <c r="M522" s="23"/>
      <c r="N522" s="23"/>
      <c r="O522" s="23"/>
      <c r="P522" s="28"/>
      <c r="Q522" s="23">
        <f t="shared" si="504"/>
        <v>0</v>
      </c>
      <c r="R522" s="23">
        <f t="shared" si="505"/>
        <v>0</v>
      </c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100"/>
      <c r="AE522" s="100"/>
    </row>
    <row r="523" spans="1:31" ht="13.2" customHeight="1" x14ac:dyDescent="0.25">
      <c r="A523" s="99"/>
      <c r="B523" s="95" t="s">
        <v>15</v>
      </c>
      <c r="C523" s="19"/>
      <c r="D523" s="20"/>
      <c r="E523" s="20"/>
      <c r="F523" s="19"/>
      <c r="G523" s="23">
        <f t="shared" si="502"/>
        <v>0</v>
      </c>
      <c r="H523" s="23">
        <f t="shared" si="503"/>
        <v>0</v>
      </c>
      <c r="I523" s="29"/>
      <c r="J523" s="29"/>
      <c r="K523" s="29"/>
      <c r="L523" s="29"/>
      <c r="M523" s="29"/>
      <c r="N523" s="29"/>
      <c r="O523" s="29"/>
      <c r="P523" s="28"/>
      <c r="Q523" s="23">
        <f t="shared" si="504"/>
        <v>0</v>
      </c>
      <c r="R523" s="23">
        <f t="shared" si="505"/>
        <v>0</v>
      </c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100"/>
      <c r="AE523" s="100"/>
    </row>
    <row r="524" spans="1:31" ht="13.2" customHeight="1" x14ac:dyDescent="0.25">
      <c r="A524" s="99"/>
      <c r="B524" s="95" t="s">
        <v>12</v>
      </c>
      <c r="C524" s="19"/>
      <c r="D524" s="20"/>
      <c r="E524" s="20"/>
      <c r="F524" s="19"/>
      <c r="G524" s="23">
        <f t="shared" si="502"/>
        <v>0</v>
      </c>
      <c r="H524" s="23">
        <f t="shared" si="503"/>
        <v>0</v>
      </c>
      <c r="I524" s="29"/>
      <c r="J524" s="29"/>
      <c r="K524" s="29"/>
      <c r="L524" s="29"/>
      <c r="M524" s="29"/>
      <c r="N524" s="29"/>
      <c r="O524" s="29"/>
      <c r="P524" s="28"/>
      <c r="Q524" s="23">
        <f t="shared" si="504"/>
        <v>0</v>
      </c>
      <c r="R524" s="23">
        <f t="shared" si="505"/>
        <v>0</v>
      </c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100"/>
      <c r="AE524" s="100"/>
    </row>
    <row r="525" spans="1:31" ht="26.25" customHeight="1" x14ac:dyDescent="0.25">
      <c r="A525" s="99" t="s">
        <v>574</v>
      </c>
      <c r="B525" s="95" t="s">
        <v>146</v>
      </c>
      <c r="C525" s="19"/>
      <c r="D525" s="20"/>
      <c r="E525" s="20"/>
      <c r="F525" s="19"/>
      <c r="G525" s="23">
        <f>I525+K525+M525+O525</f>
        <v>1</v>
      </c>
      <c r="H525" s="23">
        <f>J525+L525+N525+P525</f>
        <v>0</v>
      </c>
      <c r="I525" s="29"/>
      <c r="J525" s="29"/>
      <c r="K525" s="29">
        <v>1</v>
      </c>
      <c r="L525" s="29"/>
      <c r="M525" s="29"/>
      <c r="N525" s="29"/>
      <c r="O525" s="29"/>
      <c r="P525" s="28"/>
      <c r="Q525" s="23">
        <f>S525+U525+W525+Y525</f>
        <v>1</v>
      </c>
      <c r="R525" s="23">
        <f>T525+V525+X525+Z525</f>
        <v>0</v>
      </c>
      <c r="S525" s="23"/>
      <c r="T525" s="23"/>
      <c r="U525" s="23"/>
      <c r="V525" s="23"/>
      <c r="W525" s="23">
        <v>1</v>
      </c>
      <c r="X525" s="23"/>
      <c r="Y525" s="23"/>
      <c r="Z525" s="23"/>
      <c r="AA525" s="23"/>
      <c r="AB525" s="23"/>
      <c r="AC525" s="23"/>
      <c r="AD525" s="100" t="s">
        <v>534</v>
      </c>
      <c r="AE525" s="100" t="s">
        <v>604</v>
      </c>
    </row>
    <row r="526" spans="1:31" ht="26.4" customHeight="1" x14ac:dyDescent="0.25">
      <c r="A526" s="99"/>
      <c r="B526" s="95" t="s">
        <v>119</v>
      </c>
      <c r="C526" s="19"/>
      <c r="D526" s="20"/>
      <c r="E526" s="20"/>
      <c r="F526" s="19"/>
      <c r="G526" s="23">
        <f>ROUND(G527/G525,1)</f>
        <v>0</v>
      </c>
      <c r="H526" s="23" t="e">
        <f t="shared" ref="H526:AC526" si="506">ROUND(H527/H525,1)</f>
        <v>#DIV/0!</v>
      </c>
      <c r="I526" s="23" t="e">
        <f t="shared" si="506"/>
        <v>#DIV/0!</v>
      </c>
      <c r="J526" s="23" t="e">
        <f t="shared" si="506"/>
        <v>#DIV/0!</v>
      </c>
      <c r="K526" s="23">
        <f t="shared" si="506"/>
        <v>0</v>
      </c>
      <c r="L526" s="23" t="e">
        <f t="shared" si="506"/>
        <v>#DIV/0!</v>
      </c>
      <c r="M526" s="23" t="e">
        <f t="shared" si="506"/>
        <v>#DIV/0!</v>
      </c>
      <c r="N526" s="23" t="e">
        <f t="shared" si="506"/>
        <v>#DIV/0!</v>
      </c>
      <c r="O526" s="23" t="e">
        <f t="shared" si="506"/>
        <v>#DIV/0!</v>
      </c>
      <c r="P526" s="23" t="e">
        <f t="shared" si="506"/>
        <v>#DIV/0!</v>
      </c>
      <c r="Q526" s="23">
        <f t="shared" si="506"/>
        <v>740</v>
      </c>
      <c r="R526" s="27" t="e">
        <f t="shared" si="506"/>
        <v>#DIV/0!</v>
      </c>
      <c r="S526" s="27" t="e">
        <f t="shared" si="506"/>
        <v>#DIV/0!</v>
      </c>
      <c r="T526" s="27" t="e">
        <f t="shared" si="506"/>
        <v>#DIV/0!</v>
      </c>
      <c r="U526" s="27" t="e">
        <f t="shared" si="506"/>
        <v>#DIV/0!</v>
      </c>
      <c r="V526" s="27" t="e">
        <f t="shared" si="506"/>
        <v>#DIV/0!</v>
      </c>
      <c r="W526" s="23">
        <f t="shared" si="506"/>
        <v>740</v>
      </c>
      <c r="X526" s="27" t="e">
        <f t="shared" si="506"/>
        <v>#DIV/0!</v>
      </c>
      <c r="Y526" s="27" t="e">
        <f t="shared" si="506"/>
        <v>#DIV/0!</v>
      </c>
      <c r="Z526" s="27" t="e">
        <f t="shared" si="506"/>
        <v>#DIV/0!</v>
      </c>
      <c r="AA526" s="27" t="e">
        <f t="shared" si="506"/>
        <v>#DIV/0!</v>
      </c>
      <c r="AB526" s="27" t="e">
        <f t="shared" si="506"/>
        <v>#DIV/0!</v>
      </c>
      <c r="AC526" s="23" t="e">
        <f t="shared" si="506"/>
        <v>#DIV/0!</v>
      </c>
      <c r="AD526" s="100"/>
      <c r="AE526" s="100"/>
    </row>
    <row r="527" spans="1:31" ht="43.95" customHeight="1" x14ac:dyDescent="0.25">
      <c r="A527" s="99"/>
      <c r="B527" s="95" t="s">
        <v>101</v>
      </c>
      <c r="C527" s="19"/>
      <c r="D527" s="20"/>
      <c r="E527" s="20"/>
      <c r="F527" s="19"/>
      <c r="G527" s="23">
        <f>SUM(G528:G536)</f>
        <v>0</v>
      </c>
      <c r="H527" s="23">
        <f t="shared" ref="H527:AC527" si="507">SUM(H528:H536)</f>
        <v>0</v>
      </c>
      <c r="I527" s="23">
        <f t="shared" si="507"/>
        <v>0</v>
      </c>
      <c r="J527" s="23">
        <f t="shared" si="507"/>
        <v>0</v>
      </c>
      <c r="K527" s="23">
        <f t="shared" si="507"/>
        <v>0</v>
      </c>
      <c r="L527" s="23">
        <f t="shared" si="507"/>
        <v>0</v>
      </c>
      <c r="M527" s="23">
        <f t="shared" si="507"/>
        <v>0</v>
      </c>
      <c r="N527" s="23">
        <f t="shared" si="507"/>
        <v>0</v>
      </c>
      <c r="O527" s="23">
        <f t="shared" si="507"/>
        <v>0</v>
      </c>
      <c r="P527" s="23">
        <f t="shared" si="507"/>
        <v>0</v>
      </c>
      <c r="Q527" s="23">
        <f t="shared" si="507"/>
        <v>740</v>
      </c>
      <c r="R527" s="23">
        <f t="shared" si="507"/>
        <v>0</v>
      </c>
      <c r="S527" s="23">
        <f t="shared" si="507"/>
        <v>0</v>
      </c>
      <c r="T527" s="23">
        <f t="shared" si="507"/>
        <v>0</v>
      </c>
      <c r="U527" s="23">
        <f t="shared" si="507"/>
        <v>0</v>
      </c>
      <c r="V527" s="23">
        <f t="shared" si="507"/>
        <v>0</v>
      </c>
      <c r="W527" s="23">
        <f t="shared" si="507"/>
        <v>740</v>
      </c>
      <c r="X527" s="23">
        <f t="shared" si="507"/>
        <v>0</v>
      </c>
      <c r="Y527" s="23">
        <f t="shared" si="507"/>
        <v>0</v>
      </c>
      <c r="Z527" s="23">
        <f t="shared" si="507"/>
        <v>0</v>
      </c>
      <c r="AA527" s="23">
        <f t="shared" si="507"/>
        <v>0</v>
      </c>
      <c r="AB527" s="23">
        <f t="shared" si="507"/>
        <v>0</v>
      </c>
      <c r="AC527" s="23">
        <f t="shared" si="507"/>
        <v>0</v>
      </c>
      <c r="AD527" s="100"/>
      <c r="AE527" s="100"/>
    </row>
    <row r="528" spans="1:31" ht="22.2" customHeight="1" x14ac:dyDescent="0.25">
      <c r="A528" s="99"/>
      <c r="B528" s="105" t="s">
        <v>17</v>
      </c>
      <c r="C528" s="19">
        <v>136</v>
      </c>
      <c r="D528" s="20" t="s">
        <v>42</v>
      </c>
      <c r="E528" s="20" t="s">
        <v>397</v>
      </c>
      <c r="F528" s="19">
        <v>244</v>
      </c>
      <c r="G528" s="23">
        <f>I528+K528+M528+O528</f>
        <v>0</v>
      </c>
      <c r="H528" s="23">
        <f>J528+L528+N528+P528</f>
        <v>0</v>
      </c>
      <c r="I528" s="29"/>
      <c r="J528" s="29"/>
      <c r="K528" s="29"/>
      <c r="L528" s="29"/>
      <c r="M528" s="29"/>
      <c r="N528" s="29"/>
      <c r="O528" s="29"/>
      <c r="P528" s="28"/>
      <c r="Q528" s="23">
        <f>S528+U528+W528+Y528</f>
        <v>243.6</v>
      </c>
      <c r="R528" s="23">
        <f>T528+V528+X528+Z528</f>
        <v>0</v>
      </c>
      <c r="S528" s="23"/>
      <c r="T528" s="23"/>
      <c r="U528" s="23"/>
      <c r="V528" s="23"/>
      <c r="W528" s="23">
        <v>243.6</v>
      </c>
      <c r="X528" s="23"/>
      <c r="Y528" s="23"/>
      <c r="Z528" s="23"/>
      <c r="AA528" s="23"/>
      <c r="AB528" s="23"/>
      <c r="AC528" s="23"/>
      <c r="AD528" s="100"/>
      <c r="AE528" s="100"/>
    </row>
    <row r="529" spans="1:31" ht="30" customHeight="1" x14ac:dyDescent="0.25">
      <c r="A529" s="99"/>
      <c r="B529" s="106"/>
      <c r="C529" s="19">
        <v>136</v>
      </c>
      <c r="D529" s="20" t="s">
        <v>42</v>
      </c>
      <c r="E529" s="20" t="s">
        <v>397</v>
      </c>
      <c r="F529" s="19">
        <v>244</v>
      </c>
      <c r="G529" s="23">
        <f t="shared" ref="G529:G536" si="508">I529+K529+M529+O529</f>
        <v>0</v>
      </c>
      <c r="H529" s="23">
        <f t="shared" ref="H529:H536" si="509">J529+L529+N529+P529</f>
        <v>0</v>
      </c>
      <c r="I529" s="29"/>
      <c r="J529" s="29"/>
      <c r="K529" s="29"/>
      <c r="L529" s="29"/>
      <c r="M529" s="29"/>
      <c r="N529" s="29"/>
      <c r="O529" s="29"/>
      <c r="P529" s="28"/>
      <c r="Q529" s="23">
        <f t="shared" ref="Q529:Q536" si="510">S529+U529+W529+Y529</f>
        <v>0</v>
      </c>
      <c r="R529" s="23">
        <f t="shared" ref="R529:R536" si="511">T529+V529+X529+Z529</f>
        <v>0</v>
      </c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100"/>
      <c r="AE529" s="100"/>
    </row>
    <row r="530" spans="1:31" ht="26.25" customHeight="1" x14ac:dyDescent="0.25">
      <c r="A530" s="99"/>
      <c r="B530" s="105" t="s">
        <v>14</v>
      </c>
      <c r="C530" s="19">
        <v>136</v>
      </c>
      <c r="D530" s="20" t="s">
        <v>42</v>
      </c>
      <c r="E530" s="20" t="s">
        <v>397</v>
      </c>
      <c r="F530" s="19">
        <v>244</v>
      </c>
      <c r="G530" s="23">
        <f t="shared" si="508"/>
        <v>0</v>
      </c>
      <c r="H530" s="23">
        <f t="shared" si="509"/>
        <v>0</v>
      </c>
      <c r="I530" s="23"/>
      <c r="J530" s="23"/>
      <c r="K530" s="23"/>
      <c r="L530" s="23"/>
      <c r="M530" s="23"/>
      <c r="N530" s="23"/>
      <c r="O530" s="23"/>
      <c r="P530" s="28"/>
      <c r="Q530" s="23">
        <f t="shared" si="510"/>
        <v>496.4</v>
      </c>
      <c r="R530" s="23">
        <f t="shared" si="511"/>
        <v>0</v>
      </c>
      <c r="S530" s="23"/>
      <c r="T530" s="23"/>
      <c r="U530" s="23"/>
      <c r="V530" s="23"/>
      <c r="W530" s="23">
        <v>496.4</v>
      </c>
      <c r="X530" s="23"/>
      <c r="Y530" s="23"/>
      <c r="Z530" s="23"/>
      <c r="AA530" s="23"/>
      <c r="AB530" s="23"/>
      <c r="AC530" s="23"/>
      <c r="AD530" s="100"/>
      <c r="AE530" s="100"/>
    </row>
    <row r="531" spans="1:31" ht="13.2" customHeight="1" x14ac:dyDescent="0.25">
      <c r="A531" s="99"/>
      <c r="B531" s="110"/>
      <c r="C531" s="19">
        <v>136</v>
      </c>
      <c r="D531" s="20" t="s">
        <v>42</v>
      </c>
      <c r="E531" s="20" t="s">
        <v>397</v>
      </c>
      <c r="F531" s="19">
        <v>244</v>
      </c>
      <c r="G531" s="23">
        <f t="shared" si="508"/>
        <v>0</v>
      </c>
      <c r="H531" s="23">
        <f t="shared" si="509"/>
        <v>0</v>
      </c>
      <c r="I531" s="23"/>
      <c r="J531" s="23"/>
      <c r="K531" s="23"/>
      <c r="L531" s="23"/>
      <c r="M531" s="23"/>
      <c r="N531" s="23"/>
      <c r="O531" s="23"/>
      <c r="P531" s="28"/>
      <c r="Q531" s="23">
        <f t="shared" si="510"/>
        <v>0</v>
      </c>
      <c r="R531" s="23">
        <f t="shared" si="511"/>
        <v>0</v>
      </c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100"/>
      <c r="AE531" s="100"/>
    </row>
    <row r="532" spans="1:31" ht="34.950000000000003" customHeight="1" x14ac:dyDescent="0.25">
      <c r="A532" s="99"/>
      <c r="B532" s="110"/>
      <c r="C532" s="19">
        <v>136</v>
      </c>
      <c r="D532" s="20" t="s">
        <v>42</v>
      </c>
      <c r="E532" s="20" t="s">
        <v>397</v>
      </c>
      <c r="F532" s="19">
        <v>244</v>
      </c>
      <c r="G532" s="23">
        <f t="shared" si="508"/>
        <v>0</v>
      </c>
      <c r="H532" s="23">
        <f t="shared" si="509"/>
        <v>0</v>
      </c>
      <c r="I532" s="23"/>
      <c r="J532" s="23"/>
      <c r="K532" s="23"/>
      <c r="L532" s="23"/>
      <c r="M532" s="23"/>
      <c r="N532" s="23"/>
      <c r="O532" s="23"/>
      <c r="P532" s="28"/>
      <c r="Q532" s="23">
        <f t="shared" si="510"/>
        <v>0</v>
      </c>
      <c r="R532" s="23">
        <f t="shared" si="511"/>
        <v>0</v>
      </c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100"/>
      <c r="AE532" s="100"/>
    </row>
    <row r="533" spans="1:31" ht="25.2" customHeight="1" x14ac:dyDescent="0.25">
      <c r="A533" s="99"/>
      <c r="B533" s="110"/>
      <c r="C533" s="19">
        <v>136</v>
      </c>
      <c r="D533" s="20" t="s">
        <v>42</v>
      </c>
      <c r="E533" s="20" t="s">
        <v>397</v>
      </c>
      <c r="F533" s="19">
        <v>244</v>
      </c>
      <c r="G533" s="23">
        <f t="shared" si="508"/>
        <v>0</v>
      </c>
      <c r="H533" s="23">
        <f t="shared" si="509"/>
        <v>0</v>
      </c>
      <c r="I533" s="23"/>
      <c r="J533" s="23"/>
      <c r="K533" s="23"/>
      <c r="L533" s="23"/>
      <c r="M533" s="23"/>
      <c r="N533" s="23"/>
      <c r="O533" s="23"/>
      <c r="P533" s="28"/>
      <c r="Q533" s="23">
        <f t="shared" si="510"/>
        <v>0</v>
      </c>
      <c r="R533" s="23">
        <f t="shared" si="511"/>
        <v>0</v>
      </c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100"/>
      <c r="AE533" s="100"/>
    </row>
    <row r="534" spans="1:31" ht="21.6" customHeight="1" x14ac:dyDescent="0.25">
      <c r="A534" s="99"/>
      <c r="B534" s="106"/>
      <c r="C534" s="19">
        <v>136</v>
      </c>
      <c r="D534" s="20" t="s">
        <v>42</v>
      </c>
      <c r="E534" s="20" t="s">
        <v>397</v>
      </c>
      <c r="F534" s="19">
        <v>244</v>
      </c>
      <c r="G534" s="23">
        <f t="shared" si="508"/>
        <v>0</v>
      </c>
      <c r="H534" s="23">
        <f t="shared" si="509"/>
        <v>0</v>
      </c>
      <c r="I534" s="23"/>
      <c r="J534" s="23"/>
      <c r="K534" s="23"/>
      <c r="L534" s="23"/>
      <c r="M534" s="23"/>
      <c r="N534" s="23"/>
      <c r="O534" s="23"/>
      <c r="P534" s="28"/>
      <c r="Q534" s="23">
        <f t="shared" si="510"/>
        <v>0</v>
      </c>
      <c r="R534" s="23">
        <f t="shared" si="511"/>
        <v>0</v>
      </c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100"/>
      <c r="AE534" s="100"/>
    </row>
    <row r="535" spans="1:31" ht="13.2" customHeight="1" x14ac:dyDescent="0.25">
      <c r="A535" s="99"/>
      <c r="B535" s="95" t="s">
        <v>15</v>
      </c>
      <c r="C535" s="19"/>
      <c r="D535" s="20"/>
      <c r="E535" s="20"/>
      <c r="F535" s="19"/>
      <c r="G535" s="23">
        <f t="shared" si="508"/>
        <v>0</v>
      </c>
      <c r="H535" s="23">
        <f t="shared" si="509"/>
        <v>0</v>
      </c>
      <c r="I535" s="29"/>
      <c r="J535" s="29"/>
      <c r="K535" s="29"/>
      <c r="L535" s="29"/>
      <c r="M535" s="29"/>
      <c r="N535" s="29"/>
      <c r="O535" s="29"/>
      <c r="P535" s="28"/>
      <c r="Q535" s="23">
        <f t="shared" si="510"/>
        <v>0</v>
      </c>
      <c r="R535" s="23">
        <f t="shared" si="511"/>
        <v>0</v>
      </c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100"/>
      <c r="AE535" s="100"/>
    </row>
    <row r="536" spans="1:31" ht="13.2" customHeight="1" x14ac:dyDescent="0.25">
      <c r="A536" s="99"/>
      <c r="B536" s="95" t="s">
        <v>12</v>
      </c>
      <c r="C536" s="19"/>
      <c r="D536" s="20"/>
      <c r="E536" s="20"/>
      <c r="F536" s="19"/>
      <c r="G536" s="23">
        <f t="shared" si="508"/>
        <v>0</v>
      </c>
      <c r="H536" s="23">
        <f t="shared" si="509"/>
        <v>0</v>
      </c>
      <c r="I536" s="29"/>
      <c r="J536" s="29"/>
      <c r="K536" s="29"/>
      <c r="L536" s="29"/>
      <c r="M536" s="29"/>
      <c r="N536" s="29"/>
      <c r="O536" s="29"/>
      <c r="P536" s="28"/>
      <c r="Q536" s="23">
        <f t="shared" si="510"/>
        <v>0</v>
      </c>
      <c r="R536" s="23">
        <f t="shared" si="511"/>
        <v>0</v>
      </c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100"/>
      <c r="AE536" s="100"/>
    </row>
    <row r="537" spans="1:31" ht="26.25" customHeight="1" x14ac:dyDescent="0.25">
      <c r="A537" s="99" t="s">
        <v>575</v>
      </c>
      <c r="B537" s="95" t="s">
        <v>146</v>
      </c>
      <c r="C537" s="19"/>
      <c r="D537" s="20"/>
      <c r="E537" s="20"/>
      <c r="F537" s="19"/>
      <c r="G537" s="23">
        <f>I537+K537+M537+O537</f>
        <v>1</v>
      </c>
      <c r="H537" s="23">
        <f>J537+L537+N537+P537</f>
        <v>0</v>
      </c>
      <c r="I537" s="29"/>
      <c r="J537" s="29"/>
      <c r="K537" s="29">
        <v>1</v>
      </c>
      <c r="L537" s="29"/>
      <c r="M537" s="29"/>
      <c r="N537" s="29"/>
      <c r="O537" s="29"/>
      <c r="P537" s="28"/>
      <c r="Q537" s="23">
        <f>S537+U537+W537+Y537</f>
        <v>1</v>
      </c>
      <c r="R537" s="23">
        <f>T537+V537+X537+Z537</f>
        <v>0</v>
      </c>
      <c r="S537" s="23"/>
      <c r="T537" s="23"/>
      <c r="U537" s="23"/>
      <c r="V537" s="23"/>
      <c r="W537" s="23">
        <v>1</v>
      </c>
      <c r="X537" s="23"/>
      <c r="Y537" s="23"/>
      <c r="Z537" s="23"/>
      <c r="AA537" s="23"/>
      <c r="AB537" s="23"/>
      <c r="AC537" s="23"/>
      <c r="AD537" s="100" t="s">
        <v>534</v>
      </c>
      <c r="AE537" s="107" t="s">
        <v>577</v>
      </c>
    </row>
    <row r="538" spans="1:31" ht="26.4" customHeight="1" x14ac:dyDescent="0.25">
      <c r="A538" s="99"/>
      <c r="B538" s="95" t="s">
        <v>119</v>
      </c>
      <c r="C538" s="19"/>
      <c r="D538" s="20"/>
      <c r="E538" s="20"/>
      <c r="F538" s="19"/>
      <c r="G538" s="23">
        <f>ROUND(G539/G537,1)</f>
        <v>0</v>
      </c>
      <c r="H538" s="23" t="e">
        <f t="shared" ref="H538:AC538" si="512">ROUND(H539/H537,1)</f>
        <v>#DIV/0!</v>
      </c>
      <c r="I538" s="23" t="e">
        <f t="shared" si="512"/>
        <v>#DIV/0!</v>
      </c>
      <c r="J538" s="23" t="e">
        <f t="shared" si="512"/>
        <v>#DIV/0!</v>
      </c>
      <c r="K538" s="23">
        <f t="shared" si="512"/>
        <v>0</v>
      </c>
      <c r="L538" s="23" t="e">
        <f t="shared" si="512"/>
        <v>#DIV/0!</v>
      </c>
      <c r="M538" s="23" t="e">
        <f t="shared" si="512"/>
        <v>#DIV/0!</v>
      </c>
      <c r="N538" s="23" t="e">
        <f t="shared" si="512"/>
        <v>#DIV/0!</v>
      </c>
      <c r="O538" s="23" t="e">
        <f t="shared" si="512"/>
        <v>#DIV/0!</v>
      </c>
      <c r="P538" s="23" t="e">
        <f t="shared" si="512"/>
        <v>#DIV/0!</v>
      </c>
      <c r="Q538" s="23">
        <f t="shared" si="512"/>
        <v>2294.5</v>
      </c>
      <c r="R538" s="27" t="e">
        <f t="shared" si="512"/>
        <v>#DIV/0!</v>
      </c>
      <c r="S538" s="27" t="e">
        <f t="shared" si="512"/>
        <v>#DIV/0!</v>
      </c>
      <c r="T538" s="27" t="e">
        <f t="shared" si="512"/>
        <v>#DIV/0!</v>
      </c>
      <c r="U538" s="27" t="e">
        <f t="shared" si="512"/>
        <v>#DIV/0!</v>
      </c>
      <c r="V538" s="27" t="e">
        <f t="shared" si="512"/>
        <v>#DIV/0!</v>
      </c>
      <c r="W538" s="23">
        <f t="shared" si="512"/>
        <v>2294.5</v>
      </c>
      <c r="X538" s="27" t="e">
        <f t="shared" si="512"/>
        <v>#DIV/0!</v>
      </c>
      <c r="Y538" s="27" t="e">
        <f t="shared" si="512"/>
        <v>#DIV/0!</v>
      </c>
      <c r="Z538" s="27" t="e">
        <f t="shared" si="512"/>
        <v>#DIV/0!</v>
      </c>
      <c r="AA538" s="27" t="e">
        <f t="shared" si="512"/>
        <v>#DIV/0!</v>
      </c>
      <c r="AB538" s="27" t="e">
        <f t="shared" si="512"/>
        <v>#DIV/0!</v>
      </c>
      <c r="AC538" s="23" t="e">
        <f t="shared" si="512"/>
        <v>#DIV/0!</v>
      </c>
      <c r="AD538" s="100"/>
      <c r="AE538" s="108"/>
    </row>
    <row r="539" spans="1:31" ht="46.2" customHeight="1" x14ac:dyDescent="0.25">
      <c r="A539" s="99"/>
      <c r="B539" s="95" t="s">
        <v>101</v>
      </c>
      <c r="C539" s="19"/>
      <c r="D539" s="20"/>
      <c r="E539" s="20"/>
      <c r="F539" s="19"/>
      <c r="G539" s="23">
        <f>SUM(G540:G548)</f>
        <v>0</v>
      </c>
      <c r="H539" s="23">
        <f t="shared" ref="H539:AC539" si="513">SUM(H540:H548)</f>
        <v>0</v>
      </c>
      <c r="I539" s="23">
        <f t="shared" si="513"/>
        <v>0</v>
      </c>
      <c r="J539" s="23">
        <f t="shared" si="513"/>
        <v>0</v>
      </c>
      <c r="K539" s="23">
        <f t="shared" si="513"/>
        <v>0</v>
      </c>
      <c r="L539" s="23">
        <f t="shared" si="513"/>
        <v>0</v>
      </c>
      <c r="M539" s="23">
        <f t="shared" si="513"/>
        <v>0</v>
      </c>
      <c r="N539" s="23">
        <f t="shared" si="513"/>
        <v>0</v>
      </c>
      <c r="O539" s="23">
        <f t="shared" si="513"/>
        <v>0</v>
      </c>
      <c r="P539" s="23">
        <f t="shared" si="513"/>
        <v>0</v>
      </c>
      <c r="Q539" s="23">
        <f t="shared" si="513"/>
        <v>2294.5</v>
      </c>
      <c r="R539" s="23">
        <f t="shared" si="513"/>
        <v>0</v>
      </c>
      <c r="S539" s="23">
        <f t="shared" si="513"/>
        <v>0</v>
      </c>
      <c r="T539" s="23">
        <f t="shared" si="513"/>
        <v>0</v>
      </c>
      <c r="U539" s="23">
        <f t="shared" si="513"/>
        <v>0</v>
      </c>
      <c r="V539" s="23">
        <f t="shared" si="513"/>
        <v>0</v>
      </c>
      <c r="W539" s="23">
        <f t="shared" si="513"/>
        <v>2294.5</v>
      </c>
      <c r="X539" s="23">
        <f t="shared" si="513"/>
        <v>0</v>
      </c>
      <c r="Y539" s="23">
        <f t="shared" si="513"/>
        <v>0</v>
      </c>
      <c r="Z539" s="23">
        <f t="shared" si="513"/>
        <v>0</v>
      </c>
      <c r="AA539" s="23">
        <f t="shared" si="513"/>
        <v>0</v>
      </c>
      <c r="AB539" s="23">
        <f t="shared" si="513"/>
        <v>0</v>
      </c>
      <c r="AC539" s="23">
        <f t="shared" si="513"/>
        <v>0</v>
      </c>
      <c r="AD539" s="100"/>
      <c r="AE539" s="108"/>
    </row>
    <row r="540" spans="1:31" ht="13.2" customHeight="1" x14ac:dyDescent="0.25">
      <c r="A540" s="99"/>
      <c r="B540" s="105" t="s">
        <v>17</v>
      </c>
      <c r="C540" s="19">
        <v>136</v>
      </c>
      <c r="D540" s="20" t="s">
        <v>42</v>
      </c>
      <c r="E540" s="19" t="s">
        <v>397</v>
      </c>
      <c r="F540" s="19">
        <v>244</v>
      </c>
      <c r="G540" s="23">
        <f>I540+K540+M540+O540</f>
        <v>0</v>
      </c>
      <c r="H540" s="23">
        <f>J540+L540+N540+P540</f>
        <v>0</v>
      </c>
      <c r="I540" s="29"/>
      <c r="J540" s="29"/>
      <c r="K540" s="29"/>
      <c r="L540" s="29"/>
      <c r="M540" s="29"/>
      <c r="N540" s="29"/>
      <c r="O540" s="29"/>
      <c r="P540" s="28"/>
      <c r="Q540" s="23">
        <f>S540+U540+W540+Y540</f>
        <v>708.4</v>
      </c>
      <c r="R540" s="23">
        <f>T540+V540+X540+Z540</f>
        <v>0</v>
      </c>
      <c r="S540" s="23"/>
      <c r="T540" s="23"/>
      <c r="U540" s="23"/>
      <c r="V540" s="23"/>
      <c r="W540" s="23">
        <f>198+510.4</f>
        <v>708.4</v>
      </c>
      <c r="X540" s="23"/>
      <c r="Y540" s="23"/>
      <c r="Z540" s="23"/>
      <c r="AA540" s="23"/>
      <c r="AB540" s="23"/>
      <c r="AC540" s="23"/>
      <c r="AD540" s="100"/>
      <c r="AE540" s="108"/>
    </row>
    <row r="541" spans="1:31" ht="30" customHeight="1" x14ac:dyDescent="0.25">
      <c r="A541" s="99"/>
      <c r="B541" s="106"/>
      <c r="C541" s="19">
        <v>136</v>
      </c>
      <c r="D541" s="20" t="s">
        <v>42</v>
      </c>
      <c r="E541" s="19" t="s">
        <v>397</v>
      </c>
      <c r="F541" s="19">
        <v>244</v>
      </c>
      <c r="G541" s="23">
        <f t="shared" ref="G541:G548" si="514">I541+K541+M541+O541</f>
        <v>0</v>
      </c>
      <c r="H541" s="23">
        <f t="shared" ref="H541:H548" si="515">J541+L541+N541+P541</f>
        <v>0</v>
      </c>
      <c r="I541" s="29"/>
      <c r="J541" s="29"/>
      <c r="K541" s="29"/>
      <c r="L541" s="29"/>
      <c r="M541" s="29"/>
      <c r="N541" s="29"/>
      <c r="O541" s="29"/>
      <c r="P541" s="28"/>
      <c r="Q541" s="23">
        <f t="shared" ref="Q541:Q548" si="516">S541+U541+W541+Y541</f>
        <v>0</v>
      </c>
      <c r="R541" s="23">
        <f t="shared" ref="R541:R548" si="517">T541+V541+X541+Z541</f>
        <v>0</v>
      </c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100"/>
      <c r="AE541" s="108"/>
    </row>
    <row r="542" spans="1:31" ht="26.25" customHeight="1" x14ac:dyDescent="0.25">
      <c r="A542" s="99"/>
      <c r="B542" s="105" t="s">
        <v>14</v>
      </c>
      <c r="C542" s="19">
        <v>136</v>
      </c>
      <c r="D542" s="20" t="s">
        <v>42</v>
      </c>
      <c r="E542" s="20" t="s">
        <v>397</v>
      </c>
      <c r="F542" s="19">
        <v>244</v>
      </c>
      <c r="G542" s="23">
        <f t="shared" si="514"/>
        <v>0</v>
      </c>
      <c r="H542" s="23">
        <f t="shared" si="515"/>
        <v>0</v>
      </c>
      <c r="I542" s="23"/>
      <c r="J542" s="23"/>
      <c r="K542" s="23"/>
      <c r="L542" s="23"/>
      <c r="M542" s="23"/>
      <c r="N542" s="23"/>
      <c r="O542" s="23"/>
      <c r="P542" s="28"/>
      <c r="Q542" s="23">
        <f t="shared" si="516"/>
        <v>1586.1</v>
      </c>
      <c r="R542" s="23">
        <f t="shared" si="517"/>
        <v>0</v>
      </c>
      <c r="S542" s="23"/>
      <c r="T542" s="23"/>
      <c r="U542" s="23"/>
      <c r="V542" s="23"/>
      <c r="W542" s="23">
        <f>462+1124.1</f>
        <v>1586.1</v>
      </c>
      <c r="X542" s="23"/>
      <c r="Y542" s="23"/>
      <c r="Z542" s="23"/>
      <c r="AA542" s="23"/>
      <c r="AB542" s="23"/>
      <c r="AC542" s="23"/>
      <c r="AD542" s="100"/>
      <c r="AE542" s="108"/>
    </row>
    <row r="543" spans="1:31" ht="13.2" customHeight="1" x14ac:dyDescent="0.25">
      <c r="A543" s="99"/>
      <c r="B543" s="110"/>
      <c r="C543" s="19">
        <v>136</v>
      </c>
      <c r="D543" s="20" t="s">
        <v>42</v>
      </c>
      <c r="E543" s="20" t="s">
        <v>397</v>
      </c>
      <c r="F543" s="19">
        <v>244</v>
      </c>
      <c r="G543" s="23">
        <f t="shared" si="514"/>
        <v>0</v>
      </c>
      <c r="H543" s="23">
        <f t="shared" si="515"/>
        <v>0</v>
      </c>
      <c r="I543" s="23"/>
      <c r="J543" s="23"/>
      <c r="K543" s="23"/>
      <c r="L543" s="23"/>
      <c r="M543" s="23"/>
      <c r="N543" s="23"/>
      <c r="O543" s="23"/>
      <c r="P543" s="28"/>
      <c r="Q543" s="23">
        <f t="shared" si="516"/>
        <v>0</v>
      </c>
      <c r="R543" s="23">
        <f t="shared" si="517"/>
        <v>0</v>
      </c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100"/>
      <c r="AE543" s="108"/>
    </row>
    <row r="544" spans="1:31" ht="34.950000000000003" customHeight="1" x14ac:dyDescent="0.25">
      <c r="A544" s="99"/>
      <c r="B544" s="110"/>
      <c r="C544" s="19">
        <v>136</v>
      </c>
      <c r="D544" s="20" t="s">
        <v>42</v>
      </c>
      <c r="E544" s="20" t="s">
        <v>397</v>
      </c>
      <c r="F544" s="19">
        <v>244</v>
      </c>
      <c r="G544" s="23">
        <f t="shared" si="514"/>
        <v>0</v>
      </c>
      <c r="H544" s="23">
        <f t="shared" si="515"/>
        <v>0</v>
      </c>
      <c r="I544" s="23"/>
      <c r="J544" s="23"/>
      <c r="K544" s="23"/>
      <c r="L544" s="23"/>
      <c r="M544" s="23"/>
      <c r="N544" s="23"/>
      <c r="O544" s="23"/>
      <c r="P544" s="28"/>
      <c r="Q544" s="23">
        <f t="shared" si="516"/>
        <v>0</v>
      </c>
      <c r="R544" s="23">
        <f t="shared" si="517"/>
        <v>0</v>
      </c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100"/>
      <c r="AE544" s="108"/>
    </row>
    <row r="545" spans="1:31" ht="25.2" customHeight="1" x14ac:dyDescent="0.25">
      <c r="A545" s="99"/>
      <c r="B545" s="110"/>
      <c r="C545" s="19">
        <v>136</v>
      </c>
      <c r="D545" s="20" t="s">
        <v>42</v>
      </c>
      <c r="E545" s="20" t="s">
        <v>397</v>
      </c>
      <c r="F545" s="19">
        <v>244</v>
      </c>
      <c r="G545" s="23">
        <f t="shared" si="514"/>
        <v>0</v>
      </c>
      <c r="H545" s="23">
        <f t="shared" si="515"/>
        <v>0</v>
      </c>
      <c r="I545" s="23"/>
      <c r="J545" s="23"/>
      <c r="K545" s="23"/>
      <c r="L545" s="23"/>
      <c r="M545" s="23"/>
      <c r="N545" s="23"/>
      <c r="O545" s="23"/>
      <c r="P545" s="28"/>
      <c r="Q545" s="23">
        <f t="shared" si="516"/>
        <v>0</v>
      </c>
      <c r="R545" s="23">
        <f t="shared" si="517"/>
        <v>0</v>
      </c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100"/>
      <c r="AE545" s="108"/>
    </row>
    <row r="546" spans="1:31" ht="21.6" customHeight="1" x14ac:dyDescent="0.25">
      <c r="A546" s="99"/>
      <c r="B546" s="106"/>
      <c r="C546" s="19">
        <v>136</v>
      </c>
      <c r="D546" s="20" t="s">
        <v>42</v>
      </c>
      <c r="E546" s="20" t="s">
        <v>397</v>
      </c>
      <c r="F546" s="19">
        <v>244</v>
      </c>
      <c r="G546" s="23">
        <f t="shared" si="514"/>
        <v>0</v>
      </c>
      <c r="H546" s="23">
        <f t="shared" si="515"/>
        <v>0</v>
      </c>
      <c r="I546" s="23"/>
      <c r="J546" s="23"/>
      <c r="K546" s="23"/>
      <c r="L546" s="23"/>
      <c r="M546" s="23"/>
      <c r="N546" s="23"/>
      <c r="O546" s="23"/>
      <c r="P546" s="28"/>
      <c r="Q546" s="23">
        <f t="shared" si="516"/>
        <v>0</v>
      </c>
      <c r="R546" s="23">
        <f t="shared" si="517"/>
        <v>0</v>
      </c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100"/>
      <c r="AE546" s="108"/>
    </row>
    <row r="547" spans="1:31" ht="13.2" customHeight="1" x14ac:dyDescent="0.25">
      <c r="A547" s="99"/>
      <c r="B547" s="95" t="s">
        <v>15</v>
      </c>
      <c r="C547" s="19"/>
      <c r="D547" s="20"/>
      <c r="E547" s="20"/>
      <c r="F547" s="19"/>
      <c r="G547" s="23">
        <f t="shared" si="514"/>
        <v>0</v>
      </c>
      <c r="H547" s="23">
        <f t="shared" si="515"/>
        <v>0</v>
      </c>
      <c r="I547" s="29"/>
      <c r="J547" s="29"/>
      <c r="K547" s="29"/>
      <c r="L547" s="29"/>
      <c r="M547" s="29"/>
      <c r="N547" s="29"/>
      <c r="O547" s="29"/>
      <c r="P547" s="28"/>
      <c r="Q547" s="23">
        <f t="shared" si="516"/>
        <v>0</v>
      </c>
      <c r="R547" s="23">
        <f t="shared" si="517"/>
        <v>0</v>
      </c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100"/>
      <c r="AE547" s="108"/>
    </row>
    <row r="548" spans="1:31" ht="13.2" customHeight="1" x14ac:dyDescent="0.25">
      <c r="A548" s="99"/>
      <c r="B548" s="95" t="s">
        <v>12</v>
      </c>
      <c r="C548" s="19"/>
      <c r="D548" s="20"/>
      <c r="E548" s="20"/>
      <c r="F548" s="19"/>
      <c r="G548" s="23">
        <f t="shared" si="514"/>
        <v>0</v>
      </c>
      <c r="H548" s="23">
        <f t="shared" si="515"/>
        <v>0</v>
      </c>
      <c r="I548" s="29"/>
      <c r="J548" s="29"/>
      <c r="K548" s="29"/>
      <c r="L548" s="29"/>
      <c r="M548" s="29"/>
      <c r="N548" s="29"/>
      <c r="O548" s="29"/>
      <c r="P548" s="28"/>
      <c r="Q548" s="23">
        <f t="shared" si="516"/>
        <v>0</v>
      </c>
      <c r="R548" s="23">
        <f t="shared" si="517"/>
        <v>0</v>
      </c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100"/>
      <c r="AE548" s="109"/>
    </row>
    <row r="549" spans="1:31" ht="37.200000000000003" customHeight="1" x14ac:dyDescent="0.25">
      <c r="A549" s="99" t="s">
        <v>371</v>
      </c>
      <c r="B549" s="95" t="s">
        <v>137</v>
      </c>
      <c r="C549" s="19"/>
      <c r="D549" s="20"/>
      <c r="E549" s="20"/>
      <c r="F549" s="19"/>
      <c r="G549" s="23"/>
      <c r="H549" s="23"/>
      <c r="I549" s="23"/>
      <c r="J549" s="23"/>
      <c r="K549" s="23"/>
      <c r="L549" s="23"/>
      <c r="M549" s="23"/>
      <c r="N549" s="23"/>
      <c r="O549" s="23"/>
      <c r="P549" s="28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100" t="s">
        <v>372</v>
      </c>
      <c r="AE549" s="100" t="s">
        <v>373</v>
      </c>
    </row>
    <row r="550" spans="1:31" ht="46.2" customHeight="1" x14ac:dyDescent="0.25">
      <c r="A550" s="99"/>
      <c r="B550" s="95" t="s">
        <v>119</v>
      </c>
      <c r="C550" s="19"/>
      <c r="D550" s="20"/>
      <c r="E550" s="20"/>
      <c r="F550" s="19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100"/>
      <c r="AE550" s="100"/>
    </row>
    <row r="551" spans="1:31" ht="41.4" customHeight="1" x14ac:dyDescent="0.25">
      <c r="A551" s="99"/>
      <c r="B551" s="95" t="s">
        <v>101</v>
      </c>
      <c r="C551" s="19"/>
      <c r="D551" s="20"/>
      <c r="E551" s="20"/>
      <c r="F551" s="19"/>
      <c r="G551" s="23">
        <f t="shared" ref="G551:AC551" si="518">SUM(G552:G567)</f>
        <v>19923</v>
      </c>
      <c r="H551" s="23">
        <f t="shared" si="518"/>
        <v>0</v>
      </c>
      <c r="I551" s="23">
        <f t="shared" si="518"/>
        <v>0</v>
      </c>
      <c r="J551" s="23">
        <f t="shared" si="518"/>
        <v>0</v>
      </c>
      <c r="K551" s="23">
        <f t="shared" si="518"/>
        <v>5327</v>
      </c>
      <c r="L551" s="23">
        <f t="shared" si="518"/>
        <v>0</v>
      </c>
      <c r="M551" s="23">
        <f t="shared" si="518"/>
        <v>14006</v>
      </c>
      <c r="N551" s="23">
        <f t="shared" si="518"/>
        <v>0</v>
      </c>
      <c r="O551" s="23">
        <f t="shared" si="518"/>
        <v>590</v>
      </c>
      <c r="P551" s="23">
        <f t="shared" si="518"/>
        <v>0</v>
      </c>
      <c r="Q551" s="23">
        <f t="shared" si="518"/>
        <v>34469.4</v>
      </c>
      <c r="R551" s="23">
        <f t="shared" si="518"/>
        <v>0</v>
      </c>
      <c r="S551" s="23">
        <f t="shared" si="518"/>
        <v>14000</v>
      </c>
      <c r="T551" s="23">
        <f t="shared" si="518"/>
        <v>0</v>
      </c>
      <c r="U551" s="23">
        <f t="shared" si="518"/>
        <v>16454.7</v>
      </c>
      <c r="V551" s="23">
        <f t="shared" si="518"/>
        <v>0</v>
      </c>
      <c r="W551" s="23">
        <f t="shared" si="518"/>
        <v>4014.7</v>
      </c>
      <c r="X551" s="23">
        <f t="shared" si="518"/>
        <v>0</v>
      </c>
      <c r="Y551" s="23">
        <f t="shared" si="518"/>
        <v>0</v>
      </c>
      <c r="Z551" s="23">
        <f t="shared" si="518"/>
        <v>0</v>
      </c>
      <c r="AA551" s="23">
        <f t="shared" si="518"/>
        <v>5977</v>
      </c>
      <c r="AB551" s="23">
        <f t="shared" si="518"/>
        <v>5977</v>
      </c>
      <c r="AC551" s="23">
        <f t="shared" si="518"/>
        <v>5977</v>
      </c>
      <c r="AD551" s="100"/>
      <c r="AE551" s="100"/>
    </row>
    <row r="552" spans="1:31" ht="13.2" customHeight="1" x14ac:dyDescent="0.25">
      <c r="A552" s="99"/>
      <c r="B552" s="105" t="s">
        <v>17</v>
      </c>
      <c r="C552" s="19">
        <v>136</v>
      </c>
      <c r="D552" s="20" t="s">
        <v>41</v>
      </c>
      <c r="E552" s="19" t="s">
        <v>394</v>
      </c>
      <c r="F552" s="19">
        <v>244</v>
      </c>
      <c r="G552" s="23">
        <f>G571+G583+G595+G609+G623+G637+G651+G664+G676+G688</f>
        <v>5677</v>
      </c>
      <c r="H552" s="23">
        <f t="shared" ref="H552:AC552" si="519">H571+H583+H595+H609+H623+H637+H651+H664+H676+H688</f>
        <v>0</v>
      </c>
      <c r="I552" s="23">
        <f t="shared" si="519"/>
        <v>0</v>
      </c>
      <c r="J552" s="23">
        <f t="shared" si="519"/>
        <v>0</v>
      </c>
      <c r="K552" s="23">
        <f t="shared" si="519"/>
        <v>5177</v>
      </c>
      <c r="L552" s="23">
        <f t="shared" si="519"/>
        <v>0</v>
      </c>
      <c r="M552" s="23">
        <f t="shared" si="519"/>
        <v>0</v>
      </c>
      <c r="N552" s="23">
        <f t="shared" si="519"/>
        <v>0</v>
      </c>
      <c r="O552" s="23">
        <f t="shared" si="519"/>
        <v>500</v>
      </c>
      <c r="P552" s="23">
        <f t="shared" si="519"/>
        <v>0</v>
      </c>
      <c r="Q552" s="23">
        <f>Q571+Q583+Q595+Q609+Q623+Q637+Q651+Q664+Q676+Q688</f>
        <v>1281.614</v>
      </c>
      <c r="R552" s="23">
        <f t="shared" si="519"/>
        <v>0</v>
      </c>
      <c r="S552" s="23">
        <f t="shared" si="519"/>
        <v>0</v>
      </c>
      <c r="T552" s="23">
        <f t="shared" si="519"/>
        <v>0</v>
      </c>
      <c r="U552" s="23">
        <f t="shared" si="519"/>
        <v>1281.614</v>
      </c>
      <c r="V552" s="23">
        <f t="shared" si="519"/>
        <v>0</v>
      </c>
      <c r="W552" s="23">
        <f t="shared" si="519"/>
        <v>0</v>
      </c>
      <c r="X552" s="23">
        <f t="shared" si="519"/>
        <v>0</v>
      </c>
      <c r="Y552" s="23">
        <f t="shared" si="519"/>
        <v>0</v>
      </c>
      <c r="Z552" s="23">
        <f t="shared" si="519"/>
        <v>0</v>
      </c>
      <c r="AA552" s="23">
        <f>AA571+AA583+AA595+AA609+AA623+AA637+AA651+AA664+AA676+AA688</f>
        <v>1890</v>
      </c>
      <c r="AB552" s="23">
        <f t="shared" si="519"/>
        <v>1890</v>
      </c>
      <c r="AC552" s="23">
        <f t="shared" si="519"/>
        <v>1890</v>
      </c>
      <c r="AD552" s="100"/>
      <c r="AE552" s="100"/>
    </row>
    <row r="553" spans="1:31" ht="115.95" customHeight="1" x14ac:dyDescent="0.25">
      <c r="A553" s="99"/>
      <c r="B553" s="110"/>
      <c r="C553" s="19">
        <v>136</v>
      </c>
      <c r="D553" s="20" t="s">
        <v>41</v>
      </c>
      <c r="E553" s="19" t="s">
        <v>394</v>
      </c>
      <c r="F553" s="19">
        <v>242</v>
      </c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>
        <f>Q652</f>
        <v>0</v>
      </c>
      <c r="R553" s="23"/>
      <c r="S553" s="23">
        <f>S652</f>
        <v>0</v>
      </c>
      <c r="T553" s="23"/>
      <c r="U553" s="23">
        <f>U652</f>
        <v>0</v>
      </c>
      <c r="V553" s="23"/>
      <c r="W553" s="23">
        <f>W652</f>
        <v>0</v>
      </c>
      <c r="X553" s="23"/>
      <c r="Y553" s="23">
        <f>Y652</f>
        <v>0</v>
      </c>
      <c r="Z553" s="23"/>
      <c r="AA553" s="23">
        <f>AA652</f>
        <v>3287</v>
      </c>
      <c r="AB553" s="23">
        <f t="shared" ref="AB553:AC553" si="520">AB652</f>
        <v>3287</v>
      </c>
      <c r="AC553" s="23">
        <f t="shared" si="520"/>
        <v>3287</v>
      </c>
      <c r="AD553" s="100"/>
      <c r="AE553" s="100"/>
    </row>
    <row r="554" spans="1:31" ht="13.2" customHeight="1" x14ac:dyDescent="0.25">
      <c r="A554" s="99"/>
      <c r="B554" s="110"/>
      <c r="C554" s="19">
        <v>136</v>
      </c>
      <c r="D554" s="20" t="s">
        <v>42</v>
      </c>
      <c r="E554" s="19" t="s">
        <v>394</v>
      </c>
      <c r="F554" s="19">
        <v>612</v>
      </c>
      <c r="G554" s="23">
        <f t="shared" ref="G554:AC554" si="521">G572+G584+G596+G610+G624+G638+G653+G665+G677+G689</f>
        <v>300</v>
      </c>
      <c r="H554" s="23">
        <f t="shared" si="521"/>
        <v>0</v>
      </c>
      <c r="I554" s="23">
        <f t="shared" si="521"/>
        <v>0</v>
      </c>
      <c r="J554" s="23">
        <f t="shared" si="521"/>
        <v>0</v>
      </c>
      <c r="K554" s="23">
        <f t="shared" si="521"/>
        <v>150</v>
      </c>
      <c r="L554" s="23">
        <f t="shared" si="521"/>
        <v>0</v>
      </c>
      <c r="M554" s="23">
        <f t="shared" si="521"/>
        <v>60</v>
      </c>
      <c r="N554" s="23">
        <f t="shared" si="521"/>
        <v>0</v>
      </c>
      <c r="O554" s="23">
        <f t="shared" si="521"/>
        <v>90</v>
      </c>
      <c r="P554" s="23">
        <f t="shared" si="521"/>
        <v>0</v>
      </c>
      <c r="Q554" s="23">
        <f t="shared" si="521"/>
        <v>3678.386</v>
      </c>
      <c r="R554" s="23">
        <f t="shared" si="521"/>
        <v>0</v>
      </c>
      <c r="S554" s="23">
        <f t="shared" si="521"/>
        <v>0</v>
      </c>
      <c r="T554" s="23">
        <f t="shared" si="521"/>
        <v>0</v>
      </c>
      <c r="U554" s="23">
        <f t="shared" si="521"/>
        <v>3678.386</v>
      </c>
      <c r="V554" s="23">
        <f t="shared" si="521"/>
        <v>0</v>
      </c>
      <c r="W554" s="23">
        <f t="shared" si="521"/>
        <v>0</v>
      </c>
      <c r="X554" s="23">
        <f t="shared" si="521"/>
        <v>0</v>
      </c>
      <c r="Y554" s="23">
        <f t="shared" si="521"/>
        <v>0</v>
      </c>
      <c r="Z554" s="23">
        <f t="shared" si="521"/>
        <v>0</v>
      </c>
      <c r="AA554" s="23">
        <f>AA572+AA584+AA596+AA610+AA624+AA638+AA653+AA665+AA677+AA689+AA725</f>
        <v>800</v>
      </c>
      <c r="AB554" s="23">
        <f>AB572+AB584+AB596+AB610+AB624+AB638+AB653+AB665+AB677+AB689+AB725</f>
        <v>800</v>
      </c>
      <c r="AC554" s="23">
        <f t="shared" si="521"/>
        <v>800</v>
      </c>
      <c r="AD554" s="100"/>
      <c r="AE554" s="100"/>
    </row>
    <row r="555" spans="1:31" ht="13.2" customHeight="1" x14ac:dyDescent="0.25">
      <c r="A555" s="99"/>
      <c r="B555" s="110"/>
      <c r="C555" s="19">
        <f>C724</f>
        <v>136</v>
      </c>
      <c r="D555" s="19" t="str">
        <f t="shared" ref="D555:P555" si="522">D724</f>
        <v>0709</v>
      </c>
      <c r="E555" s="19" t="str">
        <f t="shared" si="522"/>
        <v>0710074981</v>
      </c>
      <c r="F555" s="19">
        <f t="shared" si="522"/>
        <v>540</v>
      </c>
      <c r="G555" s="19">
        <f t="shared" si="522"/>
        <v>0</v>
      </c>
      <c r="H555" s="19">
        <f t="shared" si="522"/>
        <v>0</v>
      </c>
      <c r="I555" s="19">
        <f t="shared" si="522"/>
        <v>0</v>
      </c>
      <c r="J555" s="19">
        <f t="shared" si="522"/>
        <v>0</v>
      </c>
      <c r="K555" s="19">
        <f t="shared" si="522"/>
        <v>0</v>
      </c>
      <c r="L555" s="19">
        <f t="shared" si="522"/>
        <v>0</v>
      </c>
      <c r="M555" s="19">
        <f t="shared" si="522"/>
        <v>0</v>
      </c>
      <c r="N555" s="19">
        <f t="shared" si="522"/>
        <v>0</v>
      </c>
      <c r="O555" s="19">
        <f t="shared" si="522"/>
        <v>0</v>
      </c>
      <c r="P555" s="19">
        <f t="shared" si="522"/>
        <v>0</v>
      </c>
      <c r="Q555" s="52">
        <f>Q737</f>
        <v>100</v>
      </c>
      <c r="R555" s="52">
        <f t="shared" ref="R555:AC555" si="523">R737</f>
        <v>0</v>
      </c>
      <c r="S555" s="52">
        <f t="shared" si="523"/>
        <v>0</v>
      </c>
      <c r="T555" s="52">
        <f t="shared" si="523"/>
        <v>0</v>
      </c>
      <c r="U555" s="52">
        <f t="shared" si="523"/>
        <v>0</v>
      </c>
      <c r="V555" s="52">
        <f t="shared" si="523"/>
        <v>0</v>
      </c>
      <c r="W555" s="52">
        <f t="shared" si="523"/>
        <v>100</v>
      </c>
      <c r="X555" s="52">
        <f t="shared" si="523"/>
        <v>0</v>
      </c>
      <c r="Y555" s="52">
        <f t="shared" si="523"/>
        <v>0</v>
      </c>
      <c r="Z555" s="52">
        <f t="shared" si="523"/>
        <v>0</v>
      </c>
      <c r="AA555" s="52">
        <f t="shared" si="523"/>
        <v>0</v>
      </c>
      <c r="AB555" s="52">
        <f t="shared" si="523"/>
        <v>0</v>
      </c>
      <c r="AC555" s="52">
        <f t="shared" si="523"/>
        <v>0</v>
      </c>
      <c r="AD555" s="100"/>
      <c r="AE555" s="100"/>
    </row>
    <row r="556" spans="1:31" ht="13.2" customHeight="1" x14ac:dyDescent="0.25">
      <c r="A556" s="99"/>
      <c r="B556" s="110"/>
      <c r="C556" s="19">
        <f>C726</f>
        <v>136</v>
      </c>
      <c r="D556" s="19" t="str">
        <f t="shared" ref="D556:Y556" si="524">D726</f>
        <v>0709</v>
      </c>
      <c r="E556" s="19" t="str">
        <f t="shared" si="524"/>
        <v>0710074982</v>
      </c>
      <c r="F556" s="19">
        <f t="shared" si="524"/>
        <v>540</v>
      </c>
      <c r="G556" s="19">
        <f t="shared" si="524"/>
        <v>0</v>
      </c>
      <c r="H556" s="19">
        <f t="shared" si="524"/>
        <v>0</v>
      </c>
      <c r="I556" s="19">
        <f t="shared" si="524"/>
        <v>0</v>
      </c>
      <c r="J556" s="19">
        <f t="shared" si="524"/>
        <v>0</v>
      </c>
      <c r="K556" s="19">
        <f t="shared" si="524"/>
        <v>0</v>
      </c>
      <c r="L556" s="19">
        <f t="shared" si="524"/>
        <v>0</v>
      </c>
      <c r="M556" s="19">
        <f t="shared" si="524"/>
        <v>0</v>
      </c>
      <c r="N556" s="19">
        <f t="shared" si="524"/>
        <v>0</v>
      </c>
      <c r="O556" s="19">
        <f t="shared" si="524"/>
        <v>0</v>
      </c>
      <c r="P556" s="19">
        <f t="shared" si="524"/>
        <v>0</v>
      </c>
      <c r="Q556" s="19">
        <f t="shared" si="524"/>
        <v>3914.7</v>
      </c>
      <c r="R556" s="19">
        <f t="shared" si="524"/>
        <v>0</v>
      </c>
      <c r="S556" s="19">
        <f t="shared" si="524"/>
        <v>0</v>
      </c>
      <c r="T556" s="19">
        <f t="shared" si="524"/>
        <v>0</v>
      </c>
      <c r="U556" s="19">
        <f t="shared" si="524"/>
        <v>0</v>
      </c>
      <c r="V556" s="19">
        <f t="shared" si="524"/>
        <v>0</v>
      </c>
      <c r="W556" s="19">
        <f t="shared" si="524"/>
        <v>3914.7</v>
      </c>
      <c r="X556" s="19">
        <f t="shared" si="524"/>
        <v>0</v>
      </c>
      <c r="Y556" s="19">
        <f t="shared" si="524"/>
        <v>0</v>
      </c>
      <c r="Z556" s="19">
        <f t="shared" ref="Z556:AB556" si="525">Z726</f>
        <v>0</v>
      </c>
      <c r="AA556" s="19">
        <f t="shared" si="525"/>
        <v>0</v>
      </c>
      <c r="AB556" s="19">
        <f t="shared" si="525"/>
        <v>0</v>
      </c>
      <c r="AC556" s="23"/>
      <c r="AD556" s="100"/>
      <c r="AE556" s="100"/>
    </row>
    <row r="557" spans="1:31" ht="26.4" customHeight="1" x14ac:dyDescent="0.25">
      <c r="A557" s="99"/>
      <c r="B557" s="110"/>
      <c r="C557" s="19">
        <v>136</v>
      </c>
      <c r="D557" s="20" t="s">
        <v>41</v>
      </c>
      <c r="E557" s="19">
        <v>710003330</v>
      </c>
      <c r="F557" s="19">
        <v>244</v>
      </c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>
        <f>Q700</f>
        <v>12504</v>
      </c>
      <c r="R557" s="23"/>
      <c r="S557" s="23">
        <f>S700</f>
        <v>12504</v>
      </c>
      <c r="T557" s="23">
        <f t="shared" ref="T557:Y558" si="526">T700</f>
        <v>0</v>
      </c>
      <c r="U557" s="23">
        <f t="shared" si="526"/>
        <v>0</v>
      </c>
      <c r="V557" s="23">
        <f t="shared" si="526"/>
        <v>0</v>
      </c>
      <c r="W557" s="23">
        <f t="shared" si="526"/>
        <v>0</v>
      </c>
      <c r="X557" s="23">
        <f t="shared" si="526"/>
        <v>0</v>
      </c>
      <c r="Y557" s="23">
        <f t="shared" si="526"/>
        <v>0</v>
      </c>
      <c r="Z557" s="23"/>
      <c r="AA557" s="23">
        <v>0</v>
      </c>
      <c r="AB557" s="23">
        <v>0</v>
      </c>
      <c r="AC557" s="23">
        <v>0</v>
      </c>
      <c r="AD557" s="100"/>
      <c r="AE557" s="100"/>
    </row>
    <row r="558" spans="1:31" ht="13.2" customHeight="1" x14ac:dyDescent="0.25">
      <c r="A558" s="99"/>
      <c r="B558" s="106"/>
      <c r="C558" s="19">
        <v>136</v>
      </c>
      <c r="D558" s="20" t="s">
        <v>41</v>
      </c>
      <c r="E558" s="19">
        <v>710003330</v>
      </c>
      <c r="F558" s="19">
        <v>242</v>
      </c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>
        <f>Q701</f>
        <v>1496</v>
      </c>
      <c r="R558" s="23"/>
      <c r="S558" s="23">
        <f>S701</f>
        <v>1496</v>
      </c>
      <c r="T558" s="23"/>
      <c r="U558" s="23">
        <f t="shared" si="526"/>
        <v>0</v>
      </c>
      <c r="V558" s="23"/>
      <c r="W558" s="23">
        <f t="shared" si="526"/>
        <v>0</v>
      </c>
      <c r="X558" s="23"/>
      <c r="Y558" s="23">
        <f t="shared" si="526"/>
        <v>0</v>
      </c>
      <c r="Z558" s="23"/>
      <c r="AA558" s="23">
        <v>0</v>
      </c>
      <c r="AB558" s="23">
        <v>0</v>
      </c>
      <c r="AC558" s="23"/>
      <c r="AD558" s="100"/>
      <c r="AE558" s="100"/>
    </row>
    <row r="559" spans="1:31" ht="13.2" customHeight="1" x14ac:dyDescent="0.25">
      <c r="A559" s="99"/>
      <c r="B559" s="105" t="s">
        <v>14</v>
      </c>
      <c r="C559" s="19">
        <v>136</v>
      </c>
      <c r="D559" s="20" t="s">
        <v>42</v>
      </c>
      <c r="E559" s="20" t="s">
        <v>394</v>
      </c>
      <c r="F559" s="19">
        <v>244</v>
      </c>
      <c r="G559" s="23">
        <f>G573+G585+G597+G611+G625+G639+G654+G666+G678+G690</f>
        <v>1716</v>
      </c>
      <c r="H559" s="23">
        <f t="shared" ref="H559:AC559" si="527">H573+H585+H597+H611+H625+H639+H654+H666+H678+H690</f>
        <v>0</v>
      </c>
      <c r="I559" s="23">
        <f t="shared" si="527"/>
        <v>0</v>
      </c>
      <c r="J559" s="23">
        <f t="shared" si="527"/>
        <v>0</v>
      </c>
      <c r="K559" s="23">
        <f t="shared" si="527"/>
        <v>0</v>
      </c>
      <c r="L559" s="23">
        <f t="shared" si="527"/>
        <v>0</v>
      </c>
      <c r="M559" s="23">
        <f t="shared" si="527"/>
        <v>1716</v>
      </c>
      <c r="N559" s="23">
        <f t="shared" si="527"/>
        <v>0</v>
      </c>
      <c r="O559" s="23">
        <f t="shared" si="527"/>
        <v>0</v>
      </c>
      <c r="P559" s="23">
        <f t="shared" si="527"/>
        <v>0</v>
      </c>
      <c r="Q559" s="23">
        <f t="shared" si="527"/>
        <v>8616.3140000000003</v>
      </c>
      <c r="R559" s="23">
        <f t="shared" si="527"/>
        <v>0</v>
      </c>
      <c r="S559" s="23">
        <f t="shared" si="527"/>
        <v>0</v>
      </c>
      <c r="T559" s="23">
        <f t="shared" si="527"/>
        <v>0</v>
      </c>
      <c r="U559" s="23">
        <f t="shared" si="527"/>
        <v>8616.3140000000003</v>
      </c>
      <c r="V559" s="23">
        <f t="shared" si="527"/>
        <v>0</v>
      </c>
      <c r="W559" s="23">
        <f t="shared" si="527"/>
        <v>0</v>
      </c>
      <c r="X559" s="23">
        <f t="shared" si="527"/>
        <v>0</v>
      </c>
      <c r="Y559" s="23">
        <f t="shared" si="527"/>
        <v>0</v>
      </c>
      <c r="Z559" s="23">
        <f t="shared" si="527"/>
        <v>0</v>
      </c>
      <c r="AA559" s="23">
        <f t="shared" si="527"/>
        <v>0</v>
      </c>
      <c r="AB559" s="23">
        <f t="shared" si="527"/>
        <v>0</v>
      </c>
      <c r="AC559" s="23">
        <f t="shared" si="527"/>
        <v>0</v>
      </c>
      <c r="AD559" s="100"/>
      <c r="AE559" s="100"/>
    </row>
    <row r="560" spans="1:31" ht="13.2" customHeight="1" x14ac:dyDescent="0.25">
      <c r="A560" s="99"/>
      <c r="B560" s="110"/>
      <c r="C560" s="19">
        <v>136</v>
      </c>
      <c r="D560" s="20" t="s">
        <v>42</v>
      </c>
      <c r="E560" s="20" t="s">
        <v>394</v>
      </c>
      <c r="F560" s="19">
        <v>111</v>
      </c>
      <c r="G560" s="23">
        <f>G598+G612+G626+G640</f>
        <v>207.08500000000001</v>
      </c>
      <c r="H560" s="23">
        <f t="shared" ref="H560:AC560" si="528">H598+H612+H626+H640</f>
        <v>0</v>
      </c>
      <c r="I560" s="23">
        <f t="shared" si="528"/>
        <v>0</v>
      </c>
      <c r="J560" s="23">
        <f t="shared" si="528"/>
        <v>0</v>
      </c>
      <c r="K560" s="23">
        <f t="shared" si="528"/>
        <v>0</v>
      </c>
      <c r="L560" s="23">
        <f t="shared" si="528"/>
        <v>0</v>
      </c>
      <c r="M560" s="23">
        <f t="shared" si="528"/>
        <v>207.08500000000001</v>
      </c>
      <c r="N560" s="23">
        <f t="shared" si="528"/>
        <v>0</v>
      </c>
      <c r="O560" s="23">
        <f t="shared" si="528"/>
        <v>0</v>
      </c>
      <c r="P560" s="23">
        <f t="shared" si="528"/>
        <v>0</v>
      </c>
      <c r="Q560" s="23">
        <f t="shared" si="528"/>
        <v>0</v>
      </c>
      <c r="R560" s="23">
        <f t="shared" si="528"/>
        <v>0</v>
      </c>
      <c r="S560" s="23">
        <f t="shared" si="528"/>
        <v>0</v>
      </c>
      <c r="T560" s="23">
        <f t="shared" si="528"/>
        <v>0</v>
      </c>
      <c r="U560" s="23">
        <f t="shared" si="528"/>
        <v>0</v>
      </c>
      <c r="V560" s="23">
        <f t="shared" si="528"/>
        <v>0</v>
      </c>
      <c r="W560" s="23">
        <f t="shared" si="528"/>
        <v>0</v>
      </c>
      <c r="X560" s="23">
        <f t="shared" si="528"/>
        <v>0</v>
      </c>
      <c r="Y560" s="23">
        <f t="shared" si="528"/>
        <v>0</v>
      </c>
      <c r="Z560" s="23">
        <f t="shared" si="528"/>
        <v>0</v>
      </c>
      <c r="AA560" s="23">
        <f t="shared" si="528"/>
        <v>0</v>
      </c>
      <c r="AB560" s="23">
        <f t="shared" si="528"/>
        <v>0</v>
      </c>
      <c r="AC560" s="23">
        <f t="shared" si="528"/>
        <v>0</v>
      </c>
      <c r="AD560" s="100"/>
      <c r="AE560" s="100"/>
    </row>
    <row r="561" spans="1:31" ht="13.2" customHeight="1" x14ac:dyDescent="0.25">
      <c r="A561" s="99"/>
      <c r="B561" s="110"/>
      <c r="C561" s="19">
        <v>136</v>
      </c>
      <c r="D561" s="20" t="s">
        <v>42</v>
      </c>
      <c r="E561" s="20" t="s">
        <v>394</v>
      </c>
      <c r="F561" s="19">
        <v>112</v>
      </c>
      <c r="G561" s="23">
        <f>G574+G586+G599+G613+G627+G641+G655+G667+G679+G691</f>
        <v>60.374000000000002</v>
      </c>
      <c r="H561" s="23">
        <f t="shared" ref="H561:AC561" si="529">H574+H586+H599+H613+H627+H641+H655+H667+H679+H691</f>
        <v>0</v>
      </c>
      <c r="I561" s="23">
        <f t="shared" si="529"/>
        <v>0</v>
      </c>
      <c r="J561" s="23">
        <f t="shared" si="529"/>
        <v>0</v>
      </c>
      <c r="K561" s="23">
        <f t="shared" si="529"/>
        <v>0</v>
      </c>
      <c r="L561" s="23">
        <f t="shared" si="529"/>
        <v>0</v>
      </c>
      <c r="M561" s="23">
        <f t="shared" si="529"/>
        <v>60.374000000000002</v>
      </c>
      <c r="N561" s="23">
        <f t="shared" si="529"/>
        <v>0</v>
      </c>
      <c r="O561" s="23">
        <f t="shared" si="529"/>
        <v>0</v>
      </c>
      <c r="P561" s="23">
        <f t="shared" si="529"/>
        <v>0</v>
      </c>
      <c r="Q561" s="23">
        <f t="shared" si="529"/>
        <v>0</v>
      </c>
      <c r="R561" s="23">
        <f t="shared" si="529"/>
        <v>0</v>
      </c>
      <c r="S561" s="23">
        <f t="shared" si="529"/>
        <v>0</v>
      </c>
      <c r="T561" s="23">
        <f t="shared" si="529"/>
        <v>0</v>
      </c>
      <c r="U561" s="23">
        <f t="shared" si="529"/>
        <v>0</v>
      </c>
      <c r="V561" s="23">
        <f t="shared" si="529"/>
        <v>0</v>
      </c>
      <c r="W561" s="23">
        <f t="shared" si="529"/>
        <v>0</v>
      </c>
      <c r="X561" s="23">
        <f t="shared" si="529"/>
        <v>0</v>
      </c>
      <c r="Y561" s="23">
        <f t="shared" si="529"/>
        <v>0</v>
      </c>
      <c r="Z561" s="23">
        <f t="shared" si="529"/>
        <v>0</v>
      </c>
      <c r="AA561" s="23">
        <f t="shared" si="529"/>
        <v>0</v>
      </c>
      <c r="AB561" s="23">
        <f t="shared" si="529"/>
        <v>0</v>
      </c>
      <c r="AC561" s="23">
        <f t="shared" si="529"/>
        <v>0</v>
      </c>
      <c r="AD561" s="100"/>
      <c r="AE561" s="100"/>
    </row>
    <row r="562" spans="1:31" ht="13.2" customHeight="1" x14ac:dyDescent="0.25">
      <c r="A562" s="99"/>
      <c r="B562" s="110"/>
      <c r="C562" s="19">
        <v>136</v>
      </c>
      <c r="D562" s="20" t="s">
        <v>42</v>
      </c>
      <c r="E562" s="20" t="s">
        <v>394</v>
      </c>
      <c r="F562" s="19">
        <v>119</v>
      </c>
      <c r="G562" s="23">
        <f>G600+G614+G628+G642</f>
        <v>62.540999999999997</v>
      </c>
      <c r="H562" s="23">
        <f t="shared" ref="H562:AC562" si="530">H600+H614+H628+H642</f>
        <v>0</v>
      </c>
      <c r="I562" s="23">
        <f t="shared" si="530"/>
        <v>0</v>
      </c>
      <c r="J562" s="23">
        <f t="shared" si="530"/>
        <v>0</v>
      </c>
      <c r="K562" s="23">
        <f t="shared" si="530"/>
        <v>0</v>
      </c>
      <c r="L562" s="23">
        <f t="shared" si="530"/>
        <v>0</v>
      </c>
      <c r="M562" s="23">
        <f t="shared" si="530"/>
        <v>62.540999999999997</v>
      </c>
      <c r="N562" s="23">
        <f t="shared" si="530"/>
        <v>0</v>
      </c>
      <c r="O562" s="23">
        <f t="shared" si="530"/>
        <v>0</v>
      </c>
      <c r="P562" s="23">
        <f t="shared" si="530"/>
        <v>0</v>
      </c>
      <c r="Q562" s="23">
        <f t="shared" si="530"/>
        <v>0</v>
      </c>
      <c r="R562" s="23">
        <f t="shared" si="530"/>
        <v>0</v>
      </c>
      <c r="S562" s="23">
        <f t="shared" si="530"/>
        <v>0</v>
      </c>
      <c r="T562" s="23">
        <f t="shared" si="530"/>
        <v>0</v>
      </c>
      <c r="U562" s="23">
        <f t="shared" si="530"/>
        <v>0</v>
      </c>
      <c r="V562" s="23">
        <f t="shared" si="530"/>
        <v>0</v>
      </c>
      <c r="W562" s="23">
        <f t="shared" si="530"/>
        <v>0</v>
      </c>
      <c r="X562" s="23">
        <f t="shared" si="530"/>
        <v>0</v>
      </c>
      <c r="Y562" s="23">
        <f t="shared" si="530"/>
        <v>0</v>
      </c>
      <c r="Z562" s="23">
        <f t="shared" si="530"/>
        <v>0</v>
      </c>
      <c r="AA562" s="23">
        <f t="shared" si="530"/>
        <v>0</v>
      </c>
      <c r="AB562" s="23">
        <f t="shared" si="530"/>
        <v>0</v>
      </c>
      <c r="AC562" s="23">
        <f t="shared" si="530"/>
        <v>0</v>
      </c>
      <c r="AD562" s="100"/>
      <c r="AE562" s="100"/>
    </row>
    <row r="563" spans="1:31" ht="13.2" customHeight="1" x14ac:dyDescent="0.25">
      <c r="A563" s="99"/>
      <c r="B563" s="110"/>
      <c r="C563" s="19">
        <v>136</v>
      </c>
      <c r="D563" s="20" t="s">
        <v>42</v>
      </c>
      <c r="E563" s="20" t="s">
        <v>394</v>
      </c>
      <c r="F563" s="19">
        <v>540</v>
      </c>
      <c r="G563" s="23">
        <f>G575+G587+G601+G615+G629+G643+G656+G668+G680+G692</f>
        <v>6580</v>
      </c>
      <c r="H563" s="23">
        <f t="shared" ref="H563:AC563" si="531">H575+H587+H601+H615+H629+H643+H656+H668+H680+H692</f>
        <v>0</v>
      </c>
      <c r="I563" s="23">
        <f t="shared" si="531"/>
        <v>0</v>
      </c>
      <c r="J563" s="23">
        <f t="shared" si="531"/>
        <v>0</v>
      </c>
      <c r="K563" s="23">
        <f t="shared" si="531"/>
        <v>0</v>
      </c>
      <c r="L563" s="23">
        <f t="shared" si="531"/>
        <v>0</v>
      </c>
      <c r="M563" s="23">
        <f t="shared" si="531"/>
        <v>6580</v>
      </c>
      <c r="N563" s="23">
        <f t="shared" si="531"/>
        <v>0</v>
      </c>
      <c r="O563" s="23">
        <f t="shared" si="531"/>
        <v>0</v>
      </c>
      <c r="P563" s="23">
        <f t="shared" si="531"/>
        <v>0</v>
      </c>
      <c r="Q563" s="23">
        <f t="shared" si="531"/>
        <v>0</v>
      </c>
      <c r="R563" s="23">
        <f t="shared" si="531"/>
        <v>0</v>
      </c>
      <c r="S563" s="23">
        <f t="shared" si="531"/>
        <v>0</v>
      </c>
      <c r="T563" s="23">
        <f t="shared" si="531"/>
        <v>0</v>
      </c>
      <c r="U563" s="23">
        <f t="shared" si="531"/>
        <v>0</v>
      </c>
      <c r="V563" s="23">
        <f t="shared" si="531"/>
        <v>0</v>
      </c>
      <c r="W563" s="23">
        <f t="shared" si="531"/>
        <v>0</v>
      </c>
      <c r="X563" s="23">
        <f t="shared" si="531"/>
        <v>0</v>
      </c>
      <c r="Y563" s="23">
        <f t="shared" si="531"/>
        <v>0</v>
      </c>
      <c r="Z563" s="23">
        <f t="shared" si="531"/>
        <v>0</v>
      </c>
      <c r="AA563" s="23">
        <f t="shared" si="531"/>
        <v>0</v>
      </c>
      <c r="AB563" s="23">
        <f t="shared" si="531"/>
        <v>0</v>
      </c>
      <c r="AC563" s="23">
        <f t="shared" si="531"/>
        <v>0</v>
      </c>
      <c r="AD563" s="100"/>
      <c r="AE563" s="100"/>
    </row>
    <row r="564" spans="1:31" ht="13.2" customHeight="1" x14ac:dyDescent="0.25">
      <c r="A564" s="99"/>
      <c r="B564" s="110"/>
      <c r="C564" s="19">
        <v>136</v>
      </c>
      <c r="D564" s="20" t="s">
        <v>42</v>
      </c>
      <c r="E564" s="20" t="s">
        <v>394</v>
      </c>
      <c r="F564" s="19">
        <v>612</v>
      </c>
      <c r="G564" s="23">
        <f>G576+G588+G602+G616+G630+G644+G657+G669+G681+G693</f>
        <v>2820</v>
      </c>
      <c r="H564" s="23">
        <f t="shared" ref="H564:AC564" si="532">H576+H588+H602+H616+H630+H644+H657+H669+H681+H693</f>
        <v>0</v>
      </c>
      <c r="I564" s="23">
        <f t="shared" si="532"/>
        <v>0</v>
      </c>
      <c r="J564" s="23">
        <f t="shared" si="532"/>
        <v>0</v>
      </c>
      <c r="K564" s="23">
        <f t="shared" si="532"/>
        <v>0</v>
      </c>
      <c r="L564" s="23">
        <f t="shared" si="532"/>
        <v>0</v>
      </c>
      <c r="M564" s="23">
        <f t="shared" si="532"/>
        <v>2820</v>
      </c>
      <c r="N564" s="23">
        <f t="shared" si="532"/>
        <v>0</v>
      </c>
      <c r="O564" s="23">
        <f t="shared" si="532"/>
        <v>0</v>
      </c>
      <c r="P564" s="23">
        <f t="shared" si="532"/>
        <v>0</v>
      </c>
      <c r="Q564" s="23">
        <f t="shared" si="532"/>
        <v>0</v>
      </c>
      <c r="R564" s="23">
        <f t="shared" si="532"/>
        <v>0</v>
      </c>
      <c r="S564" s="23">
        <f t="shared" si="532"/>
        <v>0</v>
      </c>
      <c r="T564" s="23">
        <f t="shared" si="532"/>
        <v>0</v>
      </c>
      <c r="U564" s="23">
        <f t="shared" si="532"/>
        <v>0</v>
      </c>
      <c r="V564" s="23">
        <f t="shared" si="532"/>
        <v>0</v>
      </c>
      <c r="W564" s="23">
        <f t="shared" si="532"/>
        <v>0</v>
      </c>
      <c r="X564" s="23">
        <f t="shared" si="532"/>
        <v>0</v>
      </c>
      <c r="Y564" s="23">
        <f t="shared" si="532"/>
        <v>0</v>
      </c>
      <c r="Z564" s="23">
        <f t="shared" si="532"/>
        <v>0</v>
      </c>
      <c r="AA564" s="23">
        <f t="shared" si="532"/>
        <v>0</v>
      </c>
      <c r="AB564" s="23">
        <f t="shared" si="532"/>
        <v>0</v>
      </c>
      <c r="AC564" s="23">
        <f t="shared" si="532"/>
        <v>0</v>
      </c>
      <c r="AD564" s="100"/>
      <c r="AE564" s="100"/>
    </row>
    <row r="565" spans="1:31" ht="13.2" customHeight="1" x14ac:dyDescent="0.25">
      <c r="A565" s="99"/>
      <c r="B565" s="106"/>
      <c r="C565" s="19">
        <v>136</v>
      </c>
      <c r="D565" s="20" t="s">
        <v>41</v>
      </c>
      <c r="E565" s="20" t="s">
        <v>394</v>
      </c>
      <c r="F565" s="19">
        <v>622</v>
      </c>
      <c r="G565" s="23">
        <f>G577+G589+G603+G617+G631+G645+G658+G670+G682+G694</f>
        <v>2500</v>
      </c>
      <c r="H565" s="23">
        <f t="shared" ref="H565:AC565" si="533">H577+H589+H603+H617+H631+H645+H658+H670+H682+H694</f>
        <v>0</v>
      </c>
      <c r="I565" s="23">
        <f t="shared" si="533"/>
        <v>0</v>
      </c>
      <c r="J565" s="23">
        <f t="shared" si="533"/>
        <v>0</v>
      </c>
      <c r="K565" s="23">
        <f t="shared" si="533"/>
        <v>0</v>
      </c>
      <c r="L565" s="23">
        <f t="shared" si="533"/>
        <v>0</v>
      </c>
      <c r="M565" s="23">
        <f t="shared" si="533"/>
        <v>2500</v>
      </c>
      <c r="N565" s="23">
        <f t="shared" si="533"/>
        <v>0</v>
      </c>
      <c r="O565" s="23">
        <f t="shared" si="533"/>
        <v>0</v>
      </c>
      <c r="P565" s="23">
        <f t="shared" si="533"/>
        <v>0</v>
      </c>
      <c r="Q565" s="23">
        <f t="shared" si="533"/>
        <v>2878.386</v>
      </c>
      <c r="R565" s="23">
        <f t="shared" si="533"/>
        <v>0</v>
      </c>
      <c r="S565" s="23">
        <f t="shared" si="533"/>
        <v>0</v>
      </c>
      <c r="T565" s="23">
        <f t="shared" si="533"/>
        <v>0</v>
      </c>
      <c r="U565" s="23">
        <f t="shared" si="533"/>
        <v>2878.386</v>
      </c>
      <c r="V565" s="23">
        <f t="shared" si="533"/>
        <v>0</v>
      </c>
      <c r="W565" s="23">
        <f t="shared" si="533"/>
        <v>0</v>
      </c>
      <c r="X565" s="23">
        <f t="shared" si="533"/>
        <v>0</v>
      </c>
      <c r="Y565" s="23">
        <f t="shared" si="533"/>
        <v>0</v>
      </c>
      <c r="Z565" s="23">
        <f t="shared" si="533"/>
        <v>0</v>
      </c>
      <c r="AA565" s="23">
        <f t="shared" si="533"/>
        <v>0</v>
      </c>
      <c r="AB565" s="23">
        <f t="shared" si="533"/>
        <v>0</v>
      </c>
      <c r="AC565" s="23">
        <f t="shared" si="533"/>
        <v>0</v>
      </c>
      <c r="AD565" s="100"/>
      <c r="AE565" s="100"/>
    </row>
    <row r="566" spans="1:31" x14ac:dyDescent="0.25">
      <c r="A566" s="99"/>
      <c r="B566" s="95" t="s">
        <v>15</v>
      </c>
      <c r="C566" s="19"/>
      <c r="D566" s="20"/>
      <c r="E566" s="20"/>
      <c r="F566" s="19"/>
      <c r="G566" s="23">
        <f>G578+G590+G604+G618+G632+G646+G659+G671+G683+G695</f>
        <v>0</v>
      </c>
      <c r="H566" s="23">
        <f t="shared" ref="H566:AC566" si="534">H578+H590+H604+H618+H632+H646+H659+H671+H683+H695</f>
        <v>0</v>
      </c>
      <c r="I566" s="23">
        <f t="shared" si="534"/>
        <v>0</v>
      </c>
      <c r="J566" s="23">
        <f t="shared" si="534"/>
        <v>0</v>
      </c>
      <c r="K566" s="23">
        <f t="shared" si="534"/>
        <v>0</v>
      </c>
      <c r="L566" s="23">
        <f t="shared" si="534"/>
        <v>0</v>
      </c>
      <c r="M566" s="23">
        <f t="shared" si="534"/>
        <v>0</v>
      </c>
      <c r="N566" s="23">
        <f t="shared" si="534"/>
        <v>0</v>
      </c>
      <c r="O566" s="23">
        <f t="shared" si="534"/>
        <v>0</v>
      </c>
      <c r="P566" s="23">
        <f t="shared" si="534"/>
        <v>0</v>
      </c>
      <c r="Q566" s="23">
        <f t="shared" si="534"/>
        <v>0</v>
      </c>
      <c r="R566" s="23">
        <f t="shared" si="534"/>
        <v>0</v>
      </c>
      <c r="S566" s="23">
        <f t="shared" si="534"/>
        <v>0</v>
      </c>
      <c r="T566" s="23">
        <f t="shared" si="534"/>
        <v>0</v>
      </c>
      <c r="U566" s="23">
        <f t="shared" si="534"/>
        <v>0</v>
      </c>
      <c r="V566" s="23">
        <f t="shared" si="534"/>
        <v>0</v>
      </c>
      <c r="W566" s="23">
        <f t="shared" si="534"/>
        <v>0</v>
      </c>
      <c r="X566" s="23">
        <f t="shared" si="534"/>
        <v>0</v>
      </c>
      <c r="Y566" s="23">
        <f t="shared" si="534"/>
        <v>0</v>
      </c>
      <c r="Z566" s="23">
        <f t="shared" si="534"/>
        <v>0</v>
      </c>
      <c r="AA566" s="23">
        <f t="shared" si="534"/>
        <v>0</v>
      </c>
      <c r="AB566" s="23">
        <f t="shared" si="534"/>
        <v>0</v>
      </c>
      <c r="AC566" s="23">
        <f t="shared" si="534"/>
        <v>0</v>
      </c>
      <c r="AD566" s="100"/>
      <c r="AE566" s="100"/>
    </row>
    <row r="567" spans="1:31" x14ac:dyDescent="0.25">
      <c r="A567" s="99"/>
      <c r="B567" s="95" t="s">
        <v>12</v>
      </c>
      <c r="C567" s="19"/>
      <c r="D567" s="20"/>
      <c r="E567" s="20"/>
      <c r="F567" s="19"/>
      <c r="G567" s="23">
        <f>G579+G591+G605+G619+G633+G647+G660+G672+G684+G696</f>
        <v>0</v>
      </c>
      <c r="H567" s="23">
        <f t="shared" ref="H567:AC567" si="535">H579+H591+H605+H619+H633+H647+H660+H672+H684+H696</f>
        <v>0</v>
      </c>
      <c r="I567" s="23">
        <f t="shared" si="535"/>
        <v>0</v>
      </c>
      <c r="J567" s="23">
        <f t="shared" si="535"/>
        <v>0</v>
      </c>
      <c r="K567" s="23">
        <f t="shared" si="535"/>
        <v>0</v>
      </c>
      <c r="L567" s="23">
        <f t="shared" si="535"/>
        <v>0</v>
      </c>
      <c r="M567" s="23">
        <f t="shared" si="535"/>
        <v>0</v>
      </c>
      <c r="N567" s="23">
        <f t="shared" si="535"/>
        <v>0</v>
      </c>
      <c r="O567" s="23">
        <f t="shared" si="535"/>
        <v>0</v>
      </c>
      <c r="P567" s="23">
        <f t="shared" si="535"/>
        <v>0</v>
      </c>
      <c r="Q567" s="23">
        <f t="shared" si="535"/>
        <v>0</v>
      </c>
      <c r="R567" s="23">
        <f t="shared" si="535"/>
        <v>0</v>
      </c>
      <c r="S567" s="23">
        <f t="shared" si="535"/>
        <v>0</v>
      </c>
      <c r="T567" s="23">
        <f t="shared" si="535"/>
        <v>0</v>
      </c>
      <c r="U567" s="23">
        <f t="shared" si="535"/>
        <v>0</v>
      </c>
      <c r="V567" s="23">
        <f t="shared" si="535"/>
        <v>0</v>
      </c>
      <c r="W567" s="23">
        <f t="shared" si="535"/>
        <v>0</v>
      </c>
      <c r="X567" s="23">
        <f t="shared" si="535"/>
        <v>0</v>
      </c>
      <c r="Y567" s="23">
        <f t="shared" si="535"/>
        <v>0</v>
      </c>
      <c r="Z567" s="23">
        <f t="shared" si="535"/>
        <v>0</v>
      </c>
      <c r="AA567" s="23">
        <f t="shared" si="535"/>
        <v>0</v>
      </c>
      <c r="AB567" s="23">
        <f t="shared" si="535"/>
        <v>0</v>
      </c>
      <c r="AC567" s="23">
        <f t="shared" si="535"/>
        <v>0</v>
      </c>
      <c r="AD567" s="100"/>
      <c r="AE567" s="100"/>
    </row>
    <row r="568" spans="1:31" ht="29.4" hidden="1" customHeight="1" x14ac:dyDescent="0.25">
      <c r="A568" s="99" t="s">
        <v>376</v>
      </c>
      <c r="B568" s="95" t="s">
        <v>382</v>
      </c>
      <c r="C568" s="19"/>
      <c r="D568" s="20"/>
      <c r="E568" s="20"/>
      <c r="F568" s="19"/>
      <c r="G568" s="23">
        <f>I568+K568+M568+O568</f>
        <v>1</v>
      </c>
      <c r="H568" s="23">
        <f>J568+L568+N568+P568</f>
        <v>0</v>
      </c>
      <c r="I568" s="29"/>
      <c r="J568" s="29"/>
      <c r="K568" s="29">
        <v>1</v>
      </c>
      <c r="L568" s="29"/>
      <c r="M568" s="29"/>
      <c r="N568" s="29"/>
      <c r="O568" s="29"/>
      <c r="P568" s="28"/>
      <c r="Q568" s="23">
        <f>S568+U568+W568+Y568</f>
        <v>0</v>
      </c>
      <c r="R568" s="23">
        <f>T568+V568+X568+Z568</f>
        <v>0</v>
      </c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100" t="s">
        <v>76</v>
      </c>
      <c r="AE568" s="100" t="s">
        <v>383</v>
      </c>
    </row>
    <row r="569" spans="1:31" ht="26.4" hidden="1" customHeight="1" x14ac:dyDescent="0.25">
      <c r="A569" s="99"/>
      <c r="B569" s="95" t="s">
        <v>119</v>
      </c>
      <c r="C569" s="19"/>
      <c r="D569" s="20"/>
      <c r="E569" s="20"/>
      <c r="F569" s="19"/>
      <c r="G569" s="23">
        <f>ROUND(G570/G568,1)</f>
        <v>0</v>
      </c>
      <c r="H569" s="23" t="e">
        <f t="shared" ref="H569:AC569" si="536">ROUND(H570/H568,1)</f>
        <v>#DIV/0!</v>
      </c>
      <c r="I569" s="23" t="e">
        <f t="shared" si="536"/>
        <v>#DIV/0!</v>
      </c>
      <c r="J569" s="23" t="e">
        <f t="shared" si="536"/>
        <v>#DIV/0!</v>
      </c>
      <c r="K569" s="23">
        <f t="shared" si="536"/>
        <v>0</v>
      </c>
      <c r="L569" s="23" t="e">
        <f t="shared" si="536"/>
        <v>#DIV/0!</v>
      </c>
      <c r="M569" s="23" t="e">
        <f t="shared" si="536"/>
        <v>#DIV/0!</v>
      </c>
      <c r="N569" s="23" t="e">
        <f t="shared" si="536"/>
        <v>#DIV/0!</v>
      </c>
      <c r="O569" s="23" t="e">
        <f t="shared" si="536"/>
        <v>#DIV/0!</v>
      </c>
      <c r="P569" s="23" t="e">
        <f t="shared" si="536"/>
        <v>#DIV/0!</v>
      </c>
      <c r="Q569" s="23" t="e">
        <f t="shared" si="536"/>
        <v>#DIV/0!</v>
      </c>
      <c r="R569" s="23" t="e">
        <f t="shared" si="536"/>
        <v>#DIV/0!</v>
      </c>
      <c r="S569" s="23" t="e">
        <f t="shared" si="536"/>
        <v>#DIV/0!</v>
      </c>
      <c r="T569" s="23" t="e">
        <f t="shared" si="536"/>
        <v>#DIV/0!</v>
      </c>
      <c r="U569" s="23" t="e">
        <f t="shared" si="536"/>
        <v>#DIV/0!</v>
      </c>
      <c r="V569" s="23" t="e">
        <f t="shared" si="536"/>
        <v>#DIV/0!</v>
      </c>
      <c r="W569" s="23" t="e">
        <f t="shared" si="536"/>
        <v>#DIV/0!</v>
      </c>
      <c r="X569" s="23" t="e">
        <f t="shared" si="536"/>
        <v>#DIV/0!</v>
      </c>
      <c r="Y569" s="23" t="e">
        <f t="shared" si="536"/>
        <v>#DIV/0!</v>
      </c>
      <c r="Z569" s="23" t="e">
        <f t="shared" si="536"/>
        <v>#DIV/0!</v>
      </c>
      <c r="AA569" s="23" t="e">
        <f t="shared" si="536"/>
        <v>#DIV/0!</v>
      </c>
      <c r="AB569" s="23" t="e">
        <f t="shared" si="536"/>
        <v>#DIV/0!</v>
      </c>
      <c r="AC569" s="23" t="e">
        <f t="shared" si="536"/>
        <v>#DIV/0!</v>
      </c>
      <c r="AD569" s="100"/>
      <c r="AE569" s="100"/>
    </row>
    <row r="570" spans="1:31" ht="13.2" hidden="1" customHeight="1" x14ac:dyDescent="0.25">
      <c r="A570" s="99"/>
      <c r="B570" s="95" t="s">
        <v>101</v>
      </c>
      <c r="C570" s="19"/>
      <c r="D570" s="20"/>
      <c r="E570" s="20"/>
      <c r="F570" s="19"/>
      <c r="G570" s="23">
        <f>SUM(G571:G579)</f>
        <v>0</v>
      </c>
      <c r="H570" s="23">
        <f t="shared" ref="H570:AC570" si="537">SUM(H571:H579)</f>
        <v>0</v>
      </c>
      <c r="I570" s="23">
        <f t="shared" si="537"/>
        <v>0</v>
      </c>
      <c r="J570" s="23">
        <f t="shared" si="537"/>
        <v>0</v>
      </c>
      <c r="K570" s="23">
        <f t="shared" si="537"/>
        <v>0</v>
      </c>
      <c r="L570" s="23">
        <f t="shared" si="537"/>
        <v>0</v>
      </c>
      <c r="M570" s="23">
        <f t="shared" si="537"/>
        <v>0</v>
      </c>
      <c r="N570" s="23">
        <f t="shared" si="537"/>
        <v>0</v>
      </c>
      <c r="O570" s="23">
        <f t="shared" si="537"/>
        <v>0</v>
      </c>
      <c r="P570" s="23">
        <f t="shared" si="537"/>
        <v>0</v>
      </c>
      <c r="Q570" s="23">
        <f t="shared" si="537"/>
        <v>0</v>
      </c>
      <c r="R570" s="23">
        <f t="shared" si="537"/>
        <v>0</v>
      </c>
      <c r="S570" s="23">
        <f t="shared" si="537"/>
        <v>0</v>
      </c>
      <c r="T570" s="23">
        <f t="shared" si="537"/>
        <v>0</v>
      </c>
      <c r="U570" s="23">
        <f t="shared" si="537"/>
        <v>0</v>
      </c>
      <c r="V570" s="23">
        <f t="shared" si="537"/>
        <v>0</v>
      </c>
      <c r="W570" s="23">
        <f t="shared" si="537"/>
        <v>0</v>
      </c>
      <c r="X570" s="23">
        <f t="shared" si="537"/>
        <v>0</v>
      </c>
      <c r="Y570" s="23">
        <f t="shared" si="537"/>
        <v>0</v>
      </c>
      <c r="Z570" s="23">
        <f t="shared" si="537"/>
        <v>0</v>
      </c>
      <c r="AA570" s="23">
        <f t="shared" si="537"/>
        <v>0</v>
      </c>
      <c r="AB570" s="23">
        <f t="shared" si="537"/>
        <v>0</v>
      </c>
      <c r="AC570" s="23">
        <f t="shared" si="537"/>
        <v>0</v>
      </c>
      <c r="AD570" s="100"/>
      <c r="AE570" s="100"/>
    </row>
    <row r="571" spans="1:31" ht="13.2" hidden="1" customHeight="1" x14ac:dyDescent="0.25">
      <c r="A571" s="99"/>
      <c r="B571" s="105" t="s">
        <v>17</v>
      </c>
      <c r="C571" s="19">
        <v>136</v>
      </c>
      <c r="D571" s="20" t="s">
        <v>41</v>
      </c>
      <c r="E571" s="19" t="s">
        <v>394</v>
      </c>
      <c r="F571" s="19">
        <v>244</v>
      </c>
      <c r="G571" s="23">
        <f>I571+K571+M571+O571</f>
        <v>0</v>
      </c>
      <c r="H571" s="23">
        <f>J571+L571+N571+P571</f>
        <v>0</v>
      </c>
      <c r="I571" s="29"/>
      <c r="J571" s="29"/>
      <c r="K571" s="29"/>
      <c r="L571" s="29"/>
      <c r="M571" s="29"/>
      <c r="N571" s="29"/>
      <c r="O571" s="29"/>
      <c r="P571" s="28"/>
      <c r="Q571" s="23">
        <f>S571+U571+W571+Y571</f>
        <v>0</v>
      </c>
      <c r="R571" s="23">
        <f>T571+V571+X571+Z571</f>
        <v>0</v>
      </c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100"/>
      <c r="AE571" s="100"/>
    </row>
    <row r="572" spans="1:31" ht="13.2" hidden="1" customHeight="1" x14ac:dyDescent="0.25">
      <c r="A572" s="99"/>
      <c r="B572" s="106"/>
      <c r="C572" s="19">
        <v>136</v>
      </c>
      <c r="D572" s="20" t="s">
        <v>42</v>
      </c>
      <c r="E572" s="19" t="s">
        <v>394</v>
      </c>
      <c r="F572" s="19">
        <v>612</v>
      </c>
      <c r="G572" s="23">
        <f t="shared" ref="G572:G579" si="538">I572+K572+M572+O572</f>
        <v>0</v>
      </c>
      <c r="H572" s="23">
        <f t="shared" ref="H572:H579" si="539">J572+L572+N572+P572</f>
        <v>0</v>
      </c>
      <c r="I572" s="29"/>
      <c r="J572" s="29"/>
      <c r="K572" s="29"/>
      <c r="L572" s="29"/>
      <c r="M572" s="29"/>
      <c r="N572" s="29"/>
      <c r="O572" s="29"/>
      <c r="P572" s="28"/>
      <c r="Q572" s="23">
        <f t="shared" ref="Q572:Q579" si="540">S572+U572+W572+Y572</f>
        <v>0</v>
      </c>
      <c r="R572" s="23">
        <f t="shared" ref="R572:R579" si="541">T572+V572+X572+Z572</f>
        <v>0</v>
      </c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100"/>
      <c r="AE572" s="100"/>
    </row>
    <row r="573" spans="1:31" ht="13.2" hidden="1" customHeight="1" x14ac:dyDescent="0.25">
      <c r="A573" s="99"/>
      <c r="B573" s="105" t="s">
        <v>14</v>
      </c>
      <c r="C573" s="19">
        <v>136</v>
      </c>
      <c r="D573" s="20" t="s">
        <v>42</v>
      </c>
      <c r="E573" s="20" t="s">
        <v>394</v>
      </c>
      <c r="F573" s="19">
        <v>244</v>
      </c>
      <c r="G573" s="23">
        <f t="shared" si="538"/>
        <v>0</v>
      </c>
      <c r="H573" s="23">
        <f t="shared" si="539"/>
        <v>0</v>
      </c>
      <c r="I573" s="23"/>
      <c r="J573" s="23"/>
      <c r="K573" s="23"/>
      <c r="L573" s="23"/>
      <c r="M573" s="23"/>
      <c r="N573" s="23"/>
      <c r="O573" s="23"/>
      <c r="P573" s="28"/>
      <c r="Q573" s="23">
        <f t="shared" si="540"/>
        <v>0</v>
      </c>
      <c r="R573" s="23">
        <f t="shared" si="541"/>
        <v>0</v>
      </c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100"/>
      <c r="AE573" s="100"/>
    </row>
    <row r="574" spans="1:31" ht="13.2" hidden="1" customHeight="1" x14ac:dyDescent="0.25">
      <c r="A574" s="99"/>
      <c r="B574" s="110"/>
      <c r="C574" s="19">
        <v>136</v>
      </c>
      <c r="D574" s="20" t="s">
        <v>42</v>
      </c>
      <c r="E574" s="20" t="s">
        <v>394</v>
      </c>
      <c r="F574" s="19">
        <v>112</v>
      </c>
      <c r="G574" s="23">
        <f t="shared" si="538"/>
        <v>0</v>
      </c>
      <c r="H574" s="23">
        <f t="shared" si="539"/>
        <v>0</v>
      </c>
      <c r="I574" s="23"/>
      <c r="J574" s="23"/>
      <c r="K574" s="23"/>
      <c r="L574" s="23"/>
      <c r="M574" s="23"/>
      <c r="N574" s="23"/>
      <c r="O574" s="23"/>
      <c r="P574" s="28"/>
      <c r="Q574" s="23">
        <f t="shared" si="540"/>
        <v>0</v>
      </c>
      <c r="R574" s="23">
        <f t="shared" si="541"/>
        <v>0</v>
      </c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100"/>
      <c r="AE574" s="100"/>
    </row>
    <row r="575" spans="1:31" ht="13.2" hidden="1" customHeight="1" x14ac:dyDescent="0.25">
      <c r="A575" s="99"/>
      <c r="B575" s="110"/>
      <c r="C575" s="19">
        <v>136</v>
      </c>
      <c r="D575" s="20" t="s">
        <v>42</v>
      </c>
      <c r="E575" s="20" t="s">
        <v>394</v>
      </c>
      <c r="F575" s="19">
        <v>540</v>
      </c>
      <c r="G575" s="23">
        <f t="shared" si="538"/>
        <v>0</v>
      </c>
      <c r="H575" s="23">
        <f t="shared" si="539"/>
        <v>0</v>
      </c>
      <c r="I575" s="23"/>
      <c r="J575" s="23"/>
      <c r="K575" s="23"/>
      <c r="L575" s="23"/>
      <c r="M575" s="23"/>
      <c r="N575" s="23"/>
      <c r="O575" s="23"/>
      <c r="P575" s="28"/>
      <c r="Q575" s="23">
        <f t="shared" si="540"/>
        <v>0</v>
      </c>
      <c r="R575" s="23">
        <f t="shared" si="541"/>
        <v>0</v>
      </c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100"/>
      <c r="AE575" s="100"/>
    </row>
    <row r="576" spans="1:31" ht="13.2" hidden="1" customHeight="1" x14ac:dyDescent="0.25">
      <c r="A576" s="99"/>
      <c r="B576" s="110"/>
      <c r="C576" s="19">
        <v>136</v>
      </c>
      <c r="D576" s="20" t="s">
        <v>42</v>
      </c>
      <c r="E576" s="20" t="s">
        <v>394</v>
      </c>
      <c r="F576" s="19">
        <v>612</v>
      </c>
      <c r="G576" s="23">
        <f t="shared" si="538"/>
        <v>0</v>
      </c>
      <c r="H576" s="23">
        <f t="shared" si="539"/>
        <v>0</v>
      </c>
      <c r="I576" s="23"/>
      <c r="J576" s="23"/>
      <c r="K576" s="23"/>
      <c r="L576" s="23"/>
      <c r="M576" s="23"/>
      <c r="N576" s="23"/>
      <c r="O576" s="23"/>
      <c r="P576" s="28"/>
      <c r="Q576" s="23">
        <f t="shared" si="540"/>
        <v>0</v>
      </c>
      <c r="R576" s="23">
        <f t="shared" si="541"/>
        <v>0</v>
      </c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100"/>
      <c r="AE576" s="100"/>
    </row>
    <row r="577" spans="1:31" ht="13.2" hidden="1" customHeight="1" x14ac:dyDescent="0.25">
      <c r="A577" s="99"/>
      <c r="B577" s="106"/>
      <c r="C577" s="19">
        <v>136</v>
      </c>
      <c r="D577" s="20" t="s">
        <v>43</v>
      </c>
      <c r="E577" s="20" t="s">
        <v>394</v>
      </c>
      <c r="F577" s="19">
        <v>622</v>
      </c>
      <c r="G577" s="23">
        <f t="shared" si="538"/>
        <v>0</v>
      </c>
      <c r="H577" s="23">
        <f t="shared" si="539"/>
        <v>0</v>
      </c>
      <c r="I577" s="23"/>
      <c r="J577" s="23"/>
      <c r="K577" s="23"/>
      <c r="L577" s="23"/>
      <c r="M577" s="23"/>
      <c r="N577" s="23"/>
      <c r="O577" s="23"/>
      <c r="P577" s="28"/>
      <c r="Q577" s="23">
        <f t="shared" si="540"/>
        <v>0</v>
      </c>
      <c r="R577" s="23">
        <f t="shared" si="541"/>
        <v>0</v>
      </c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100"/>
      <c r="AE577" s="100"/>
    </row>
    <row r="578" spans="1:31" hidden="1" x14ac:dyDescent="0.25">
      <c r="A578" s="99"/>
      <c r="B578" s="95" t="s">
        <v>15</v>
      </c>
      <c r="C578" s="19"/>
      <c r="D578" s="20"/>
      <c r="E578" s="20"/>
      <c r="F578" s="19"/>
      <c r="G578" s="23">
        <f t="shared" si="538"/>
        <v>0</v>
      </c>
      <c r="H578" s="23">
        <f t="shared" si="539"/>
        <v>0</v>
      </c>
      <c r="I578" s="29"/>
      <c r="J578" s="29"/>
      <c r="K578" s="29"/>
      <c r="L578" s="29"/>
      <c r="M578" s="29"/>
      <c r="N578" s="29"/>
      <c r="O578" s="29"/>
      <c r="P578" s="28"/>
      <c r="Q578" s="23">
        <f t="shared" si="540"/>
        <v>0</v>
      </c>
      <c r="R578" s="23">
        <f t="shared" si="541"/>
        <v>0</v>
      </c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100"/>
      <c r="AE578" s="100"/>
    </row>
    <row r="579" spans="1:31" hidden="1" x14ac:dyDescent="0.25">
      <c r="A579" s="99"/>
      <c r="B579" s="95" t="s">
        <v>12</v>
      </c>
      <c r="C579" s="19"/>
      <c r="D579" s="20"/>
      <c r="E579" s="20"/>
      <c r="F579" s="19"/>
      <c r="G579" s="23">
        <f t="shared" si="538"/>
        <v>0</v>
      </c>
      <c r="H579" s="23">
        <f t="shared" si="539"/>
        <v>0</v>
      </c>
      <c r="I579" s="29"/>
      <c r="J579" s="29"/>
      <c r="K579" s="29"/>
      <c r="L579" s="29"/>
      <c r="M579" s="29"/>
      <c r="N579" s="29"/>
      <c r="O579" s="29"/>
      <c r="P579" s="28"/>
      <c r="Q579" s="23">
        <f t="shared" si="540"/>
        <v>0</v>
      </c>
      <c r="R579" s="23">
        <f t="shared" si="541"/>
        <v>0</v>
      </c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100"/>
      <c r="AE579" s="100"/>
    </row>
    <row r="580" spans="1:31" ht="35.4" customHeight="1" x14ac:dyDescent="0.25">
      <c r="A580" s="99" t="s">
        <v>579</v>
      </c>
      <c r="B580" s="95" t="s">
        <v>422</v>
      </c>
      <c r="C580" s="19"/>
      <c r="D580" s="20"/>
      <c r="E580" s="20"/>
      <c r="F580" s="19"/>
      <c r="G580" s="23">
        <f>I580+K580+M580+O580</f>
        <v>2321</v>
      </c>
      <c r="H580" s="23">
        <f>J580+L580+N580+P580</f>
        <v>0</v>
      </c>
      <c r="I580" s="29"/>
      <c r="J580" s="29"/>
      <c r="K580" s="29"/>
      <c r="L580" s="29"/>
      <c r="M580" s="73">
        <v>2121</v>
      </c>
      <c r="N580" s="29"/>
      <c r="O580" s="11">
        <v>200</v>
      </c>
      <c r="P580" s="28"/>
      <c r="Q580" s="23">
        <f>S580+U580+W580+Y580</f>
        <v>200</v>
      </c>
      <c r="R580" s="23">
        <f>T580+V580+X580+Z580</f>
        <v>0</v>
      </c>
      <c r="S580" s="23"/>
      <c r="T580" s="23"/>
      <c r="U580" s="23"/>
      <c r="V580" s="23"/>
      <c r="W580" s="23"/>
      <c r="X580" s="23"/>
      <c r="Y580" s="23">
        <v>200</v>
      </c>
      <c r="Z580" s="23"/>
      <c r="AA580" s="23">
        <v>200</v>
      </c>
      <c r="AB580" s="23">
        <v>200</v>
      </c>
      <c r="AC580" s="23">
        <v>200</v>
      </c>
      <c r="AD580" s="100" t="s">
        <v>605</v>
      </c>
      <c r="AE580" s="100" t="s">
        <v>606</v>
      </c>
    </row>
    <row r="581" spans="1:31" ht="26.4" customHeight="1" x14ac:dyDescent="0.25">
      <c r="A581" s="99"/>
      <c r="B581" s="95" t="s">
        <v>119</v>
      </c>
      <c r="C581" s="19"/>
      <c r="D581" s="20"/>
      <c r="E581" s="20"/>
      <c r="F581" s="19"/>
      <c r="G581" s="23">
        <f>ROUND(G582/G580,1)</f>
        <v>1.6</v>
      </c>
      <c r="H581" s="23" t="e">
        <f t="shared" ref="H581:AC581" si="542">ROUND(H582/H580,1)</f>
        <v>#DIV/0!</v>
      </c>
      <c r="I581" s="23" t="e">
        <f t="shared" si="542"/>
        <v>#DIV/0!</v>
      </c>
      <c r="J581" s="23" t="e">
        <f t="shared" si="542"/>
        <v>#DIV/0!</v>
      </c>
      <c r="K581" s="23" t="e">
        <f t="shared" si="542"/>
        <v>#DIV/0!</v>
      </c>
      <c r="L581" s="23" t="e">
        <f t="shared" si="542"/>
        <v>#DIV/0!</v>
      </c>
      <c r="M581" s="23">
        <f t="shared" si="542"/>
        <v>1.5</v>
      </c>
      <c r="N581" s="23" t="e">
        <f t="shared" si="542"/>
        <v>#DIV/0!</v>
      </c>
      <c r="O581" s="23">
        <f t="shared" si="542"/>
        <v>2.5</v>
      </c>
      <c r="P581" s="23" t="e">
        <f t="shared" si="542"/>
        <v>#DIV/0!</v>
      </c>
      <c r="Q581" s="23">
        <f t="shared" si="542"/>
        <v>14.4</v>
      </c>
      <c r="R581" s="23" t="e">
        <f t="shared" si="542"/>
        <v>#DIV/0!</v>
      </c>
      <c r="S581" s="27" t="e">
        <f t="shared" si="542"/>
        <v>#DIV/0!</v>
      </c>
      <c r="T581" s="27" t="e">
        <f t="shared" si="542"/>
        <v>#DIV/0!</v>
      </c>
      <c r="U581" s="27" t="e">
        <f t="shared" si="542"/>
        <v>#DIV/0!</v>
      </c>
      <c r="V581" s="27" t="e">
        <f t="shared" si="542"/>
        <v>#DIV/0!</v>
      </c>
      <c r="W581" s="27" t="e">
        <f t="shared" si="542"/>
        <v>#DIV/0!</v>
      </c>
      <c r="X581" s="23" t="e">
        <f t="shared" si="542"/>
        <v>#DIV/0!</v>
      </c>
      <c r="Y581" s="23">
        <f t="shared" si="542"/>
        <v>0</v>
      </c>
      <c r="Z581" s="23" t="e">
        <f t="shared" si="542"/>
        <v>#DIV/0!</v>
      </c>
      <c r="AA581" s="23">
        <f t="shared" si="542"/>
        <v>2.5</v>
      </c>
      <c r="AB581" s="23">
        <f t="shared" si="542"/>
        <v>2.5</v>
      </c>
      <c r="AC581" s="23">
        <f t="shared" si="542"/>
        <v>2.5</v>
      </c>
      <c r="AD581" s="100"/>
      <c r="AE581" s="100"/>
    </row>
    <row r="582" spans="1:31" ht="46.2" customHeight="1" x14ac:dyDescent="0.25">
      <c r="A582" s="99"/>
      <c r="B582" s="95" t="s">
        <v>101</v>
      </c>
      <c r="C582" s="19"/>
      <c r="D582" s="20"/>
      <c r="E582" s="20"/>
      <c r="F582" s="19"/>
      <c r="G582" s="23">
        <f t="shared" ref="G582:AC582" si="543">SUM(G583:G591)</f>
        <v>3730</v>
      </c>
      <c r="H582" s="23">
        <f t="shared" si="543"/>
        <v>0</v>
      </c>
      <c r="I582" s="23">
        <f t="shared" si="543"/>
        <v>0</v>
      </c>
      <c r="J582" s="23">
        <f t="shared" si="543"/>
        <v>0</v>
      </c>
      <c r="K582" s="23">
        <f t="shared" si="543"/>
        <v>0</v>
      </c>
      <c r="L582" s="23">
        <f t="shared" si="543"/>
        <v>0</v>
      </c>
      <c r="M582" s="23">
        <f t="shared" si="543"/>
        <v>3230</v>
      </c>
      <c r="N582" s="23">
        <f t="shared" si="543"/>
        <v>0</v>
      </c>
      <c r="O582" s="23">
        <f t="shared" si="543"/>
        <v>500</v>
      </c>
      <c r="P582" s="23">
        <f t="shared" si="543"/>
        <v>0</v>
      </c>
      <c r="Q582" s="23">
        <f t="shared" si="543"/>
        <v>2878.386</v>
      </c>
      <c r="R582" s="23">
        <f t="shared" si="543"/>
        <v>0</v>
      </c>
      <c r="S582" s="23">
        <f t="shared" si="543"/>
        <v>0</v>
      </c>
      <c r="T582" s="23">
        <f t="shared" si="543"/>
        <v>0</v>
      </c>
      <c r="U582" s="23">
        <f t="shared" si="543"/>
        <v>2878.386</v>
      </c>
      <c r="V582" s="23">
        <f t="shared" si="543"/>
        <v>0</v>
      </c>
      <c r="W582" s="23">
        <f t="shared" si="543"/>
        <v>0</v>
      </c>
      <c r="X582" s="23">
        <f t="shared" si="543"/>
        <v>0</v>
      </c>
      <c r="Y582" s="23">
        <f t="shared" si="543"/>
        <v>0</v>
      </c>
      <c r="Z582" s="23">
        <f t="shared" si="543"/>
        <v>0</v>
      </c>
      <c r="AA582" s="23">
        <f t="shared" si="543"/>
        <v>500</v>
      </c>
      <c r="AB582" s="23">
        <f t="shared" si="543"/>
        <v>500</v>
      </c>
      <c r="AC582" s="23">
        <f t="shared" si="543"/>
        <v>500</v>
      </c>
      <c r="AD582" s="100"/>
      <c r="AE582" s="100"/>
    </row>
    <row r="583" spans="1:31" ht="13.2" customHeight="1" x14ac:dyDescent="0.25">
      <c r="A583" s="99"/>
      <c r="B583" s="105" t="s">
        <v>17</v>
      </c>
      <c r="C583" s="19">
        <v>136</v>
      </c>
      <c r="D583" s="20" t="s">
        <v>41</v>
      </c>
      <c r="E583" s="19" t="s">
        <v>394</v>
      </c>
      <c r="F583" s="19">
        <v>244</v>
      </c>
      <c r="G583" s="23">
        <f>I583+K583+M583+O583</f>
        <v>500</v>
      </c>
      <c r="H583" s="23">
        <f>J583+L583+N583+P583</f>
        <v>0</v>
      </c>
      <c r="I583" s="29"/>
      <c r="J583" s="29"/>
      <c r="K583" s="29"/>
      <c r="L583" s="29"/>
      <c r="M583" s="29"/>
      <c r="N583" s="29"/>
      <c r="O583" s="29">
        <v>500</v>
      </c>
      <c r="P583" s="28"/>
      <c r="Q583" s="23">
        <f>S583+U583+W583+Y583</f>
        <v>0</v>
      </c>
      <c r="R583" s="23">
        <f>T583+V583+X583+Z583</f>
        <v>0</v>
      </c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100"/>
      <c r="AE583" s="100"/>
    </row>
    <row r="584" spans="1:31" ht="13.2" customHeight="1" x14ac:dyDescent="0.25">
      <c r="A584" s="99"/>
      <c r="B584" s="106"/>
      <c r="C584" s="19">
        <v>136</v>
      </c>
      <c r="D584" s="20" t="s">
        <v>42</v>
      </c>
      <c r="E584" s="19" t="s">
        <v>394</v>
      </c>
      <c r="F584" s="19">
        <v>612</v>
      </c>
      <c r="G584" s="23">
        <f t="shared" ref="G584:G589" si="544">I584+K584+M584+O584</f>
        <v>0</v>
      </c>
      <c r="H584" s="23">
        <f t="shared" ref="H584:H589" si="545">J584+L584+N584+P584</f>
        <v>0</v>
      </c>
      <c r="I584" s="29"/>
      <c r="J584" s="29"/>
      <c r="K584" s="29"/>
      <c r="L584" s="29"/>
      <c r="M584" s="29"/>
      <c r="N584" s="29"/>
      <c r="O584" s="29"/>
      <c r="P584" s="28"/>
      <c r="Q584" s="23">
        <f t="shared" ref="Q584:Q590" si="546">S584+U584+W584+Y584</f>
        <v>0</v>
      </c>
      <c r="R584" s="23">
        <f t="shared" ref="R584:R591" si="547">T584+V584+X584+Z584</f>
        <v>0</v>
      </c>
      <c r="S584" s="23"/>
      <c r="T584" s="23"/>
      <c r="U584" s="23"/>
      <c r="V584" s="23"/>
      <c r="W584" s="23"/>
      <c r="X584" s="23"/>
      <c r="Y584" s="23"/>
      <c r="Z584" s="23"/>
      <c r="AA584" s="23">
        <v>500</v>
      </c>
      <c r="AB584" s="23">
        <v>500</v>
      </c>
      <c r="AC584" s="23">
        <v>500</v>
      </c>
      <c r="AD584" s="100"/>
      <c r="AE584" s="100"/>
    </row>
    <row r="585" spans="1:31" ht="13.2" customHeight="1" x14ac:dyDescent="0.25">
      <c r="A585" s="99"/>
      <c r="B585" s="105" t="s">
        <v>14</v>
      </c>
      <c r="C585" s="19">
        <v>136</v>
      </c>
      <c r="D585" s="20" t="s">
        <v>42</v>
      </c>
      <c r="E585" s="20" t="s">
        <v>395</v>
      </c>
      <c r="F585" s="19">
        <v>244</v>
      </c>
      <c r="G585" s="23">
        <f t="shared" si="544"/>
        <v>0</v>
      </c>
      <c r="H585" s="23">
        <f t="shared" si="545"/>
        <v>0</v>
      </c>
      <c r="I585" s="23"/>
      <c r="J585" s="23"/>
      <c r="K585" s="23"/>
      <c r="L585" s="23"/>
      <c r="M585" s="23"/>
      <c r="N585" s="23"/>
      <c r="O585" s="23"/>
      <c r="P585" s="28"/>
      <c r="Q585" s="23">
        <f t="shared" si="546"/>
        <v>0</v>
      </c>
      <c r="R585" s="23">
        <f t="shared" si="547"/>
        <v>0</v>
      </c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100"/>
      <c r="AE585" s="100"/>
    </row>
    <row r="586" spans="1:31" ht="13.2" customHeight="1" x14ac:dyDescent="0.25">
      <c r="A586" s="99"/>
      <c r="B586" s="110"/>
      <c r="C586" s="19">
        <v>136</v>
      </c>
      <c r="D586" s="20" t="s">
        <v>42</v>
      </c>
      <c r="E586" s="20" t="s">
        <v>395</v>
      </c>
      <c r="F586" s="19">
        <v>112</v>
      </c>
      <c r="G586" s="23">
        <f t="shared" si="544"/>
        <v>0</v>
      </c>
      <c r="H586" s="23">
        <f t="shared" si="545"/>
        <v>0</v>
      </c>
      <c r="I586" s="23"/>
      <c r="J586" s="23"/>
      <c r="K586" s="23"/>
      <c r="L586" s="23"/>
      <c r="M586" s="23"/>
      <c r="N586" s="23"/>
      <c r="O586" s="23"/>
      <c r="P586" s="28"/>
      <c r="Q586" s="23">
        <f t="shared" si="546"/>
        <v>0</v>
      </c>
      <c r="R586" s="23">
        <f t="shared" si="547"/>
        <v>0</v>
      </c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100"/>
      <c r="AE586" s="100"/>
    </row>
    <row r="587" spans="1:31" ht="13.2" customHeight="1" x14ac:dyDescent="0.25">
      <c r="A587" s="99"/>
      <c r="B587" s="110"/>
      <c r="C587" s="19">
        <v>136</v>
      </c>
      <c r="D587" s="20" t="s">
        <v>42</v>
      </c>
      <c r="E587" s="20" t="s">
        <v>395</v>
      </c>
      <c r="F587" s="19">
        <v>540</v>
      </c>
      <c r="G587" s="23">
        <f t="shared" si="544"/>
        <v>0</v>
      </c>
      <c r="H587" s="23">
        <f t="shared" si="545"/>
        <v>0</v>
      </c>
      <c r="I587" s="23"/>
      <c r="J587" s="23"/>
      <c r="K587" s="23"/>
      <c r="L587" s="23"/>
      <c r="M587" s="23"/>
      <c r="N587" s="23"/>
      <c r="O587" s="23"/>
      <c r="P587" s="28"/>
      <c r="Q587" s="23">
        <f t="shared" si="546"/>
        <v>0</v>
      </c>
      <c r="R587" s="23">
        <f t="shared" si="547"/>
        <v>0</v>
      </c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100"/>
      <c r="AE587" s="100"/>
    </row>
    <row r="588" spans="1:31" ht="13.2" customHeight="1" x14ac:dyDescent="0.25">
      <c r="A588" s="99"/>
      <c r="B588" s="110"/>
      <c r="C588" s="19">
        <v>136</v>
      </c>
      <c r="D588" s="20" t="s">
        <v>42</v>
      </c>
      <c r="E588" s="20" t="s">
        <v>395</v>
      </c>
      <c r="F588" s="19">
        <v>612</v>
      </c>
      <c r="G588" s="23">
        <f>I588+K588+M588+O588</f>
        <v>730</v>
      </c>
      <c r="H588" s="23">
        <f t="shared" si="545"/>
        <v>0</v>
      </c>
      <c r="I588" s="23"/>
      <c r="J588" s="23"/>
      <c r="K588" s="23"/>
      <c r="L588" s="23"/>
      <c r="M588" s="23">
        <v>730</v>
      </c>
      <c r="N588" s="23"/>
      <c r="O588" s="23"/>
      <c r="P588" s="28"/>
      <c r="Q588" s="23">
        <f t="shared" si="546"/>
        <v>0</v>
      </c>
      <c r="R588" s="23">
        <f t="shared" si="547"/>
        <v>0</v>
      </c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100"/>
      <c r="AE588" s="100"/>
    </row>
    <row r="589" spans="1:31" ht="13.2" customHeight="1" x14ac:dyDescent="0.25">
      <c r="A589" s="99"/>
      <c r="B589" s="106"/>
      <c r="C589" s="19">
        <v>136</v>
      </c>
      <c r="D589" s="20" t="s">
        <v>41</v>
      </c>
      <c r="E589" s="20" t="s">
        <v>394</v>
      </c>
      <c r="F589" s="19">
        <v>622</v>
      </c>
      <c r="G589" s="23">
        <f t="shared" si="544"/>
        <v>2500</v>
      </c>
      <c r="H589" s="23">
        <f t="shared" si="545"/>
        <v>0</v>
      </c>
      <c r="I589" s="23"/>
      <c r="J589" s="23"/>
      <c r="K589" s="23"/>
      <c r="L589" s="23"/>
      <c r="M589" s="23">
        <v>2500</v>
      </c>
      <c r="N589" s="23"/>
      <c r="O589" s="23"/>
      <c r="P589" s="28"/>
      <c r="Q589" s="23">
        <f t="shared" si="546"/>
        <v>2878.386</v>
      </c>
      <c r="R589" s="23">
        <f t="shared" si="547"/>
        <v>0</v>
      </c>
      <c r="S589" s="23"/>
      <c r="T589" s="23"/>
      <c r="U589" s="23">
        <v>2878.386</v>
      </c>
      <c r="V589" s="23"/>
      <c r="W589" s="23"/>
      <c r="X589" s="23"/>
      <c r="Y589" s="23"/>
      <c r="Z589" s="23"/>
      <c r="AA589" s="23"/>
      <c r="AB589" s="23"/>
      <c r="AC589" s="23"/>
      <c r="AD589" s="100"/>
      <c r="AE589" s="100"/>
    </row>
    <row r="590" spans="1:31" ht="13.2" customHeight="1" x14ac:dyDescent="0.25">
      <c r="A590" s="99"/>
      <c r="B590" s="95" t="s">
        <v>15</v>
      </c>
      <c r="C590" s="19"/>
      <c r="D590" s="20"/>
      <c r="E590" s="20"/>
      <c r="F590" s="19"/>
      <c r="G590" s="23">
        <f t="shared" ref="G590" si="548">I590+K590+M590+O590</f>
        <v>0</v>
      </c>
      <c r="H590" s="28">
        <f t="shared" ref="H590:H591" si="549">J590+L590+N590+P590</f>
        <v>0</v>
      </c>
      <c r="I590" s="29"/>
      <c r="J590" s="29"/>
      <c r="K590" s="29"/>
      <c r="L590" s="29"/>
      <c r="M590" s="29"/>
      <c r="N590" s="29"/>
      <c r="O590" s="29"/>
      <c r="P590" s="28"/>
      <c r="Q590" s="23">
        <f t="shared" si="546"/>
        <v>0</v>
      </c>
      <c r="R590" s="28">
        <f t="shared" si="547"/>
        <v>0</v>
      </c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100"/>
      <c r="AE590" s="100"/>
    </row>
    <row r="591" spans="1:31" ht="13.2" customHeight="1" x14ac:dyDescent="0.25">
      <c r="A591" s="99"/>
      <c r="B591" s="95" t="s">
        <v>12</v>
      </c>
      <c r="C591" s="19"/>
      <c r="D591" s="20"/>
      <c r="E591" s="20"/>
      <c r="F591" s="19"/>
      <c r="G591" s="23">
        <f>I591+K591+M591+O591</f>
        <v>0</v>
      </c>
      <c r="H591" s="28">
        <f t="shared" si="549"/>
        <v>0</v>
      </c>
      <c r="I591" s="29"/>
      <c r="J591" s="29"/>
      <c r="K591" s="29"/>
      <c r="L591" s="29"/>
      <c r="M591" s="29"/>
      <c r="N591" s="29"/>
      <c r="O591" s="29"/>
      <c r="P591" s="28"/>
      <c r="Q591" s="23">
        <f>S591+U591+W591+Y591</f>
        <v>0</v>
      </c>
      <c r="R591" s="28">
        <f t="shared" si="547"/>
        <v>0</v>
      </c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100"/>
      <c r="AE591" s="100"/>
    </row>
    <row r="592" spans="1:31" ht="26.4" hidden="1" x14ac:dyDescent="0.25">
      <c r="A592" s="99" t="s">
        <v>424</v>
      </c>
      <c r="B592" s="95" t="s">
        <v>404</v>
      </c>
      <c r="C592" s="19"/>
      <c r="D592" s="20"/>
      <c r="E592" s="20"/>
      <c r="F592" s="19"/>
      <c r="G592" s="23">
        <f>I592+K592+M592+O592</f>
        <v>8</v>
      </c>
      <c r="H592" s="23">
        <f>J592+L592+N592+P592</f>
        <v>0</v>
      </c>
      <c r="I592" s="29"/>
      <c r="J592" s="29"/>
      <c r="K592" s="29">
        <v>8</v>
      </c>
      <c r="L592" s="29"/>
      <c r="M592" s="29"/>
      <c r="N592" s="29"/>
      <c r="O592" s="29"/>
      <c r="P592" s="28"/>
      <c r="Q592" s="23">
        <f>S592+U592+W592+Y592</f>
        <v>0</v>
      </c>
      <c r="R592" s="23">
        <f>T592+V592+X592+Z592</f>
        <v>0</v>
      </c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100" t="s">
        <v>45</v>
      </c>
      <c r="AE592" s="100" t="s">
        <v>405</v>
      </c>
    </row>
    <row r="593" spans="1:31" ht="26.4" hidden="1" x14ac:dyDescent="0.25">
      <c r="A593" s="99"/>
      <c r="B593" s="95" t="s">
        <v>119</v>
      </c>
      <c r="C593" s="19"/>
      <c r="D593" s="20"/>
      <c r="E593" s="20"/>
      <c r="F593" s="19"/>
      <c r="G593" s="23">
        <f>ROUND(G594/G592,1)</f>
        <v>51.9</v>
      </c>
      <c r="H593" s="23" t="e">
        <f t="shared" ref="H593:AC593" si="550">ROUND(H594/H592,1)</f>
        <v>#DIV/0!</v>
      </c>
      <c r="I593" s="23" t="e">
        <f t="shared" si="550"/>
        <v>#DIV/0!</v>
      </c>
      <c r="J593" s="23" t="e">
        <f t="shared" si="550"/>
        <v>#DIV/0!</v>
      </c>
      <c r="K593" s="23">
        <f t="shared" si="550"/>
        <v>0</v>
      </c>
      <c r="L593" s="23" t="e">
        <f t="shared" si="550"/>
        <v>#DIV/0!</v>
      </c>
      <c r="M593" s="23" t="e">
        <f t="shared" si="550"/>
        <v>#DIV/0!</v>
      </c>
      <c r="N593" s="23" t="e">
        <f t="shared" si="550"/>
        <v>#DIV/0!</v>
      </c>
      <c r="O593" s="23" t="e">
        <f t="shared" si="550"/>
        <v>#DIV/0!</v>
      </c>
      <c r="P593" s="23" t="e">
        <f t="shared" si="550"/>
        <v>#DIV/0!</v>
      </c>
      <c r="Q593" s="23" t="e">
        <f t="shared" si="550"/>
        <v>#DIV/0!</v>
      </c>
      <c r="R593" s="23" t="e">
        <f t="shared" si="550"/>
        <v>#DIV/0!</v>
      </c>
      <c r="S593" s="23" t="e">
        <f t="shared" si="550"/>
        <v>#DIV/0!</v>
      </c>
      <c r="T593" s="23" t="e">
        <f t="shared" si="550"/>
        <v>#DIV/0!</v>
      </c>
      <c r="U593" s="23" t="e">
        <f t="shared" si="550"/>
        <v>#DIV/0!</v>
      </c>
      <c r="V593" s="23" t="e">
        <f t="shared" si="550"/>
        <v>#DIV/0!</v>
      </c>
      <c r="W593" s="23" t="e">
        <f t="shared" si="550"/>
        <v>#DIV/0!</v>
      </c>
      <c r="X593" s="23" t="e">
        <f t="shared" si="550"/>
        <v>#DIV/0!</v>
      </c>
      <c r="Y593" s="23" t="e">
        <f t="shared" si="550"/>
        <v>#DIV/0!</v>
      </c>
      <c r="Z593" s="23" t="e">
        <f t="shared" si="550"/>
        <v>#DIV/0!</v>
      </c>
      <c r="AA593" s="23" t="e">
        <f t="shared" si="550"/>
        <v>#DIV/0!</v>
      </c>
      <c r="AB593" s="23" t="e">
        <f t="shared" si="550"/>
        <v>#DIV/0!</v>
      </c>
      <c r="AC593" s="23" t="e">
        <f t="shared" si="550"/>
        <v>#DIV/0!</v>
      </c>
      <c r="AD593" s="100"/>
      <c r="AE593" s="100"/>
    </row>
    <row r="594" spans="1:31" ht="13.2" hidden="1" customHeight="1" x14ac:dyDescent="0.25">
      <c r="A594" s="99"/>
      <c r="B594" s="95" t="s">
        <v>101</v>
      </c>
      <c r="C594" s="19"/>
      <c r="D594" s="20"/>
      <c r="E594" s="20"/>
      <c r="F594" s="19"/>
      <c r="G594" s="23">
        <f>SUM(G595:G605)</f>
        <v>415.1</v>
      </c>
      <c r="H594" s="23">
        <f t="shared" ref="H594:AC594" si="551">SUM(H595:H605)</f>
        <v>0</v>
      </c>
      <c r="I594" s="23">
        <f t="shared" si="551"/>
        <v>0</v>
      </c>
      <c r="J594" s="23">
        <f t="shared" si="551"/>
        <v>0</v>
      </c>
      <c r="K594" s="23">
        <f t="shared" si="551"/>
        <v>0</v>
      </c>
      <c r="L594" s="23">
        <f t="shared" si="551"/>
        <v>0</v>
      </c>
      <c r="M594" s="23">
        <f t="shared" si="551"/>
        <v>415.1</v>
      </c>
      <c r="N594" s="23">
        <f t="shared" si="551"/>
        <v>0</v>
      </c>
      <c r="O594" s="23">
        <f t="shared" si="551"/>
        <v>0</v>
      </c>
      <c r="P594" s="23">
        <f t="shared" si="551"/>
        <v>0</v>
      </c>
      <c r="Q594" s="23">
        <f t="shared" si="551"/>
        <v>0</v>
      </c>
      <c r="R594" s="23">
        <f t="shared" si="551"/>
        <v>0</v>
      </c>
      <c r="S594" s="23">
        <f t="shared" si="551"/>
        <v>0</v>
      </c>
      <c r="T594" s="23">
        <f t="shared" si="551"/>
        <v>0</v>
      </c>
      <c r="U594" s="23">
        <f t="shared" si="551"/>
        <v>0</v>
      </c>
      <c r="V594" s="23">
        <f t="shared" si="551"/>
        <v>0</v>
      </c>
      <c r="W594" s="23">
        <f t="shared" si="551"/>
        <v>0</v>
      </c>
      <c r="X594" s="23">
        <f t="shared" si="551"/>
        <v>0</v>
      </c>
      <c r="Y594" s="23">
        <f t="shared" si="551"/>
        <v>0</v>
      </c>
      <c r="Z594" s="23">
        <f t="shared" si="551"/>
        <v>0</v>
      </c>
      <c r="AA594" s="23">
        <f t="shared" si="551"/>
        <v>0</v>
      </c>
      <c r="AB594" s="23">
        <f t="shared" si="551"/>
        <v>0</v>
      </c>
      <c r="AC594" s="23">
        <f t="shared" si="551"/>
        <v>0</v>
      </c>
      <c r="AD594" s="100"/>
      <c r="AE594" s="100"/>
    </row>
    <row r="595" spans="1:31" ht="26.4" hidden="1" customHeight="1" x14ac:dyDescent="0.25">
      <c r="A595" s="99"/>
      <c r="B595" s="105" t="s">
        <v>17</v>
      </c>
      <c r="C595" s="19">
        <v>136</v>
      </c>
      <c r="D595" s="20" t="s">
        <v>41</v>
      </c>
      <c r="E595" s="19" t="s">
        <v>394</v>
      </c>
      <c r="F595" s="19">
        <v>244</v>
      </c>
      <c r="G595" s="23">
        <f>I595+K595+M595+O595</f>
        <v>0</v>
      </c>
      <c r="H595" s="28">
        <f>J595+L595+N595+P595</f>
        <v>0</v>
      </c>
      <c r="I595" s="29"/>
      <c r="J595" s="29"/>
      <c r="K595" s="29"/>
      <c r="L595" s="29"/>
      <c r="M595" s="29"/>
      <c r="N595" s="29"/>
      <c r="O595" s="29"/>
      <c r="P595" s="28"/>
      <c r="Q595" s="23">
        <f>S595+U595+W595+Y595</f>
        <v>0</v>
      </c>
      <c r="R595" s="28">
        <f>T595+V595+X595+Z595</f>
        <v>0</v>
      </c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100"/>
      <c r="AE595" s="100"/>
    </row>
    <row r="596" spans="1:31" ht="13.2" hidden="1" customHeight="1" x14ac:dyDescent="0.25">
      <c r="A596" s="99"/>
      <c r="B596" s="106"/>
      <c r="C596" s="19">
        <v>136</v>
      </c>
      <c r="D596" s="20" t="s">
        <v>42</v>
      </c>
      <c r="E596" s="19" t="s">
        <v>394</v>
      </c>
      <c r="F596" s="19">
        <v>612</v>
      </c>
      <c r="G596" s="23">
        <f t="shared" ref="G596:G605" si="552">I596+K596+M596+O596</f>
        <v>0</v>
      </c>
      <c r="H596" s="28">
        <f t="shared" ref="H596:H605" si="553">J596+L596+N596+P596</f>
        <v>0</v>
      </c>
      <c r="I596" s="29"/>
      <c r="J596" s="29"/>
      <c r="K596" s="29"/>
      <c r="L596" s="29"/>
      <c r="M596" s="29"/>
      <c r="N596" s="29"/>
      <c r="O596" s="29"/>
      <c r="P596" s="28"/>
      <c r="Q596" s="23">
        <f t="shared" ref="Q596:Q604" si="554">S596+U596+W596+Y596</f>
        <v>0</v>
      </c>
      <c r="R596" s="28">
        <f t="shared" ref="R596:R605" si="555">T596+V596+X596+Z596</f>
        <v>0</v>
      </c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100"/>
      <c r="AE596" s="100"/>
    </row>
    <row r="597" spans="1:31" ht="13.2" hidden="1" customHeight="1" x14ac:dyDescent="0.25">
      <c r="A597" s="99"/>
      <c r="B597" s="105" t="s">
        <v>14</v>
      </c>
      <c r="C597" s="19">
        <v>136</v>
      </c>
      <c r="D597" s="20" t="s">
        <v>42</v>
      </c>
      <c r="E597" s="20" t="s">
        <v>395</v>
      </c>
      <c r="F597" s="19">
        <v>244</v>
      </c>
      <c r="G597" s="23">
        <f t="shared" si="552"/>
        <v>350</v>
      </c>
      <c r="H597" s="28">
        <f t="shared" si="553"/>
        <v>0</v>
      </c>
      <c r="I597" s="23"/>
      <c r="J597" s="23"/>
      <c r="K597" s="23"/>
      <c r="L597" s="23"/>
      <c r="M597" s="23">
        <v>350</v>
      </c>
      <c r="N597" s="23"/>
      <c r="O597" s="23"/>
      <c r="P597" s="28"/>
      <c r="Q597" s="23">
        <f t="shared" si="554"/>
        <v>0</v>
      </c>
      <c r="R597" s="28">
        <f t="shared" si="555"/>
        <v>0</v>
      </c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100"/>
      <c r="AE597" s="100"/>
    </row>
    <row r="598" spans="1:31" ht="13.2" hidden="1" customHeight="1" x14ac:dyDescent="0.25">
      <c r="A598" s="99"/>
      <c r="B598" s="110"/>
      <c r="C598" s="19">
        <v>136</v>
      </c>
      <c r="D598" s="20" t="s">
        <v>42</v>
      </c>
      <c r="E598" s="20" t="s">
        <v>395</v>
      </c>
      <c r="F598" s="19">
        <v>111</v>
      </c>
      <c r="G598" s="23">
        <f t="shared" si="552"/>
        <v>50</v>
      </c>
      <c r="H598" s="28">
        <f t="shared" si="553"/>
        <v>0</v>
      </c>
      <c r="I598" s="23"/>
      <c r="J598" s="23"/>
      <c r="K598" s="23"/>
      <c r="L598" s="23"/>
      <c r="M598" s="23">
        <v>50</v>
      </c>
      <c r="N598" s="23"/>
      <c r="O598" s="23"/>
      <c r="P598" s="28"/>
      <c r="Q598" s="23">
        <f t="shared" si="554"/>
        <v>0</v>
      </c>
      <c r="R598" s="28">
        <f t="shared" si="555"/>
        <v>0</v>
      </c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100"/>
      <c r="AE598" s="100"/>
    </row>
    <row r="599" spans="1:31" ht="13.2" hidden="1" customHeight="1" x14ac:dyDescent="0.25">
      <c r="A599" s="99"/>
      <c r="B599" s="110"/>
      <c r="C599" s="19">
        <v>136</v>
      </c>
      <c r="D599" s="20" t="s">
        <v>42</v>
      </c>
      <c r="E599" s="20" t="s">
        <v>395</v>
      </c>
      <c r="F599" s="19">
        <v>112</v>
      </c>
      <c r="G599" s="23">
        <f t="shared" si="552"/>
        <v>0</v>
      </c>
      <c r="H599" s="28">
        <f t="shared" si="553"/>
        <v>0</v>
      </c>
      <c r="I599" s="23"/>
      <c r="J599" s="23"/>
      <c r="K599" s="23"/>
      <c r="L599" s="23"/>
      <c r="M599" s="23"/>
      <c r="N599" s="23"/>
      <c r="O599" s="23"/>
      <c r="P599" s="28"/>
      <c r="Q599" s="23">
        <f t="shared" si="554"/>
        <v>0</v>
      </c>
      <c r="R599" s="28">
        <f t="shared" si="555"/>
        <v>0</v>
      </c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100"/>
      <c r="AE599" s="100"/>
    </row>
    <row r="600" spans="1:31" ht="13.2" hidden="1" customHeight="1" x14ac:dyDescent="0.25">
      <c r="A600" s="99"/>
      <c r="B600" s="110"/>
      <c r="C600" s="19">
        <v>136</v>
      </c>
      <c r="D600" s="20" t="s">
        <v>42</v>
      </c>
      <c r="E600" s="20" t="s">
        <v>395</v>
      </c>
      <c r="F600" s="19">
        <v>119</v>
      </c>
      <c r="G600" s="23">
        <f t="shared" si="552"/>
        <v>15.1</v>
      </c>
      <c r="H600" s="28">
        <f t="shared" si="553"/>
        <v>0</v>
      </c>
      <c r="I600" s="23"/>
      <c r="J600" s="23"/>
      <c r="K600" s="23"/>
      <c r="L600" s="23"/>
      <c r="M600" s="23">
        <v>15.1</v>
      </c>
      <c r="N600" s="23"/>
      <c r="O600" s="23"/>
      <c r="P600" s="28"/>
      <c r="Q600" s="23">
        <f t="shared" si="554"/>
        <v>0</v>
      </c>
      <c r="R600" s="28">
        <f t="shared" si="555"/>
        <v>0</v>
      </c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100"/>
      <c r="AE600" s="100"/>
    </row>
    <row r="601" spans="1:31" ht="13.2" hidden="1" customHeight="1" x14ac:dyDescent="0.25">
      <c r="A601" s="99"/>
      <c r="B601" s="110"/>
      <c r="C601" s="19">
        <v>136</v>
      </c>
      <c r="D601" s="20" t="s">
        <v>42</v>
      </c>
      <c r="E601" s="20" t="s">
        <v>395</v>
      </c>
      <c r="F601" s="19">
        <v>540</v>
      </c>
      <c r="G601" s="23">
        <f t="shared" si="552"/>
        <v>0</v>
      </c>
      <c r="H601" s="28">
        <f t="shared" si="553"/>
        <v>0</v>
      </c>
      <c r="I601" s="23"/>
      <c r="J601" s="23"/>
      <c r="K601" s="23"/>
      <c r="L601" s="23"/>
      <c r="M601" s="23"/>
      <c r="N601" s="23"/>
      <c r="O601" s="23"/>
      <c r="P601" s="28"/>
      <c r="Q601" s="23">
        <f t="shared" si="554"/>
        <v>0</v>
      </c>
      <c r="R601" s="28">
        <f t="shared" si="555"/>
        <v>0</v>
      </c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100"/>
      <c r="AE601" s="100"/>
    </row>
    <row r="602" spans="1:31" ht="13.2" hidden="1" customHeight="1" x14ac:dyDescent="0.25">
      <c r="A602" s="99"/>
      <c r="B602" s="110"/>
      <c r="C602" s="19">
        <v>136</v>
      </c>
      <c r="D602" s="20" t="s">
        <v>42</v>
      </c>
      <c r="E602" s="20" t="s">
        <v>395</v>
      </c>
      <c r="F602" s="19">
        <v>612</v>
      </c>
      <c r="G602" s="23">
        <f t="shared" si="552"/>
        <v>0</v>
      </c>
      <c r="H602" s="28">
        <f t="shared" si="553"/>
        <v>0</v>
      </c>
      <c r="I602" s="23"/>
      <c r="J602" s="23"/>
      <c r="K602" s="23"/>
      <c r="L602" s="23"/>
      <c r="M602" s="23"/>
      <c r="N602" s="23"/>
      <c r="O602" s="23"/>
      <c r="P602" s="28"/>
      <c r="Q602" s="23">
        <f t="shared" si="554"/>
        <v>0</v>
      </c>
      <c r="R602" s="28">
        <f t="shared" si="555"/>
        <v>0</v>
      </c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100"/>
      <c r="AE602" s="100"/>
    </row>
    <row r="603" spans="1:31" ht="13.2" hidden="1" customHeight="1" x14ac:dyDescent="0.25">
      <c r="A603" s="99"/>
      <c r="B603" s="106"/>
      <c r="C603" s="19">
        <v>136</v>
      </c>
      <c r="D603" s="20" t="s">
        <v>43</v>
      </c>
      <c r="E603" s="20" t="s">
        <v>395</v>
      </c>
      <c r="F603" s="19">
        <v>622</v>
      </c>
      <c r="G603" s="23">
        <f t="shared" si="552"/>
        <v>0</v>
      </c>
      <c r="H603" s="28">
        <f t="shared" si="553"/>
        <v>0</v>
      </c>
      <c r="I603" s="23"/>
      <c r="J603" s="23"/>
      <c r="K603" s="23"/>
      <c r="L603" s="23"/>
      <c r="M603" s="23"/>
      <c r="N603" s="23"/>
      <c r="O603" s="23"/>
      <c r="P603" s="28"/>
      <c r="Q603" s="23">
        <f t="shared" si="554"/>
        <v>0</v>
      </c>
      <c r="R603" s="28">
        <f t="shared" si="555"/>
        <v>0</v>
      </c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100"/>
      <c r="AE603" s="100"/>
    </row>
    <row r="604" spans="1:31" ht="13.2" hidden="1" customHeight="1" x14ac:dyDescent="0.25">
      <c r="A604" s="99"/>
      <c r="B604" s="95" t="s">
        <v>15</v>
      </c>
      <c r="C604" s="19"/>
      <c r="D604" s="20"/>
      <c r="E604" s="20"/>
      <c r="F604" s="19"/>
      <c r="G604" s="23">
        <f t="shared" si="552"/>
        <v>0</v>
      </c>
      <c r="H604" s="28">
        <f t="shared" si="553"/>
        <v>0</v>
      </c>
      <c r="I604" s="29"/>
      <c r="J604" s="29"/>
      <c r="K604" s="29"/>
      <c r="L604" s="29"/>
      <c r="M604" s="29"/>
      <c r="N604" s="29"/>
      <c r="O604" s="29"/>
      <c r="P604" s="28"/>
      <c r="Q604" s="23">
        <f t="shared" si="554"/>
        <v>0</v>
      </c>
      <c r="R604" s="28">
        <f t="shared" si="555"/>
        <v>0</v>
      </c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100"/>
      <c r="AE604" s="100"/>
    </row>
    <row r="605" spans="1:31" ht="13.5" hidden="1" customHeight="1" x14ac:dyDescent="0.25">
      <c r="A605" s="99"/>
      <c r="B605" s="95" t="s">
        <v>12</v>
      </c>
      <c r="C605" s="19"/>
      <c r="D605" s="20"/>
      <c r="E605" s="20"/>
      <c r="F605" s="19"/>
      <c r="G605" s="23">
        <f t="shared" si="552"/>
        <v>0</v>
      </c>
      <c r="H605" s="28">
        <f t="shared" si="553"/>
        <v>0</v>
      </c>
      <c r="I605" s="29"/>
      <c r="J605" s="29"/>
      <c r="K605" s="29"/>
      <c r="L605" s="29"/>
      <c r="M605" s="29"/>
      <c r="N605" s="29"/>
      <c r="O605" s="29"/>
      <c r="P605" s="28"/>
      <c r="Q605" s="23">
        <f>S605+U605+W605+Y605</f>
        <v>0</v>
      </c>
      <c r="R605" s="28">
        <f t="shared" si="555"/>
        <v>0</v>
      </c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100"/>
      <c r="AE605" s="100"/>
    </row>
    <row r="606" spans="1:31" ht="13.5" hidden="1" customHeight="1" x14ac:dyDescent="0.25">
      <c r="A606" s="99" t="s">
        <v>425</v>
      </c>
      <c r="B606" s="95" t="s">
        <v>385</v>
      </c>
      <c r="C606" s="19"/>
      <c r="D606" s="20"/>
      <c r="E606" s="20"/>
      <c r="F606" s="19"/>
      <c r="G606" s="23">
        <f>I606+K606+M606+O606</f>
        <v>1</v>
      </c>
      <c r="H606" s="23">
        <f>J606+L606+N606+P606</f>
        <v>0</v>
      </c>
      <c r="I606" s="29"/>
      <c r="J606" s="29"/>
      <c r="K606" s="29">
        <v>1</v>
      </c>
      <c r="L606" s="29"/>
      <c r="M606" s="29"/>
      <c r="N606" s="29"/>
      <c r="O606" s="29"/>
      <c r="P606" s="28"/>
      <c r="Q606" s="23">
        <f>S606+U606+W606+Y606</f>
        <v>0</v>
      </c>
      <c r="R606" s="23">
        <f>T606+V606+X606+Z606</f>
        <v>0</v>
      </c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100" t="s">
        <v>45</v>
      </c>
      <c r="AE606" s="100" t="s">
        <v>406</v>
      </c>
    </row>
    <row r="607" spans="1:31" ht="26.4" hidden="1" x14ac:dyDescent="0.25">
      <c r="A607" s="99"/>
      <c r="B607" s="95" t="s">
        <v>119</v>
      </c>
      <c r="C607" s="19"/>
      <c r="D607" s="20"/>
      <c r="E607" s="20"/>
      <c r="F607" s="19"/>
      <c r="G607" s="23">
        <f>ROUND(G608/G606,1)</f>
        <v>122.1</v>
      </c>
      <c r="H607" s="23" t="e">
        <f t="shared" ref="H607:AC607" si="556">ROUND(H608/H606,1)</f>
        <v>#DIV/0!</v>
      </c>
      <c r="I607" s="23" t="e">
        <f t="shared" si="556"/>
        <v>#DIV/0!</v>
      </c>
      <c r="J607" s="23" t="e">
        <f t="shared" si="556"/>
        <v>#DIV/0!</v>
      </c>
      <c r="K607" s="23">
        <f t="shared" si="556"/>
        <v>0</v>
      </c>
      <c r="L607" s="23" t="e">
        <f t="shared" si="556"/>
        <v>#DIV/0!</v>
      </c>
      <c r="M607" s="23" t="e">
        <f t="shared" si="556"/>
        <v>#DIV/0!</v>
      </c>
      <c r="N607" s="23" t="e">
        <f t="shared" si="556"/>
        <v>#DIV/0!</v>
      </c>
      <c r="O607" s="23" t="e">
        <f t="shared" si="556"/>
        <v>#DIV/0!</v>
      </c>
      <c r="P607" s="23" t="e">
        <f t="shared" si="556"/>
        <v>#DIV/0!</v>
      </c>
      <c r="Q607" s="23" t="e">
        <f t="shared" si="556"/>
        <v>#DIV/0!</v>
      </c>
      <c r="R607" s="23" t="e">
        <f t="shared" si="556"/>
        <v>#DIV/0!</v>
      </c>
      <c r="S607" s="23" t="e">
        <f t="shared" si="556"/>
        <v>#DIV/0!</v>
      </c>
      <c r="T607" s="23" t="e">
        <f t="shared" si="556"/>
        <v>#DIV/0!</v>
      </c>
      <c r="U607" s="23" t="e">
        <f t="shared" si="556"/>
        <v>#DIV/0!</v>
      </c>
      <c r="V607" s="23" t="e">
        <f t="shared" si="556"/>
        <v>#DIV/0!</v>
      </c>
      <c r="W607" s="23" t="e">
        <f t="shared" si="556"/>
        <v>#DIV/0!</v>
      </c>
      <c r="X607" s="23" t="e">
        <f t="shared" si="556"/>
        <v>#DIV/0!</v>
      </c>
      <c r="Y607" s="23" t="e">
        <f t="shared" si="556"/>
        <v>#DIV/0!</v>
      </c>
      <c r="Z607" s="23" t="e">
        <f t="shared" si="556"/>
        <v>#DIV/0!</v>
      </c>
      <c r="AA607" s="23" t="e">
        <f t="shared" si="556"/>
        <v>#DIV/0!</v>
      </c>
      <c r="AB607" s="23" t="e">
        <f t="shared" si="556"/>
        <v>#DIV/0!</v>
      </c>
      <c r="AC607" s="23" t="e">
        <f t="shared" si="556"/>
        <v>#DIV/0!</v>
      </c>
      <c r="AD607" s="100"/>
      <c r="AE607" s="100"/>
    </row>
    <row r="608" spans="1:31" ht="13.2" hidden="1" customHeight="1" x14ac:dyDescent="0.25">
      <c r="A608" s="99"/>
      <c r="B608" s="95" t="s">
        <v>101</v>
      </c>
      <c r="C608" s="19"/>
      <c r="D608" s="20"/>
      <c r="E608" s="20"/>
      <c r="F608" s="19"/>
      <c r="G608" s="23">
        <f t="shared" ref="G608:AC608" si="557">SUM(G609:G619)</f>
        <v>122.081</v>
      </c>
      <c r="H608" s="23">
        <f t="shared" si="557"/>
        <v>0</v>
      </c>
      <c r="I608" s="23">
        <f t="shared" si="557"/>
        <v>0</v>
      </c>
      <c r="J608" s="23">
        <f t="shared" si="557"/>
        <v>0</v>
      </c>
      <c r="K608" s="23">
        <f t="shared" si="557"/>
        <v>0</v>
      </c>
      <c r="L608" s="23">
        <f t="shared" si="557"/>
        <v>0</v>
      </c>
      <c r="M608" s="23">
        <f t="shared" si="557"/>
        <v>122.081</v>
      </c>
      <c r="N608" s="23">
        <f t="shared" si="557"/>
        <v>0</v>
      </c>
      <c r="O608" s="23">
        <f t="shared" si="557"/>
        <v>0</v>
      </c>
      <c r="P608" s="23">
        <f t="shared" si="557"/>
        <v>0</v>
      </c>
      <c r="Q608" s="23">
        <f t="shared" si="557"/>
        <v>0</v>
      </c>
      <c r="R608" s="23">
        <f t="shared" si="557"/>
        <v>0</v>
      </c>
      <c r="S608" s="23">
        <f t="shared" si="557"/>
        <v>0</v>
      </c>
      <c r="T608" s="23">
        <f t="shared" si="557"/>
        <v>0</v>
      </c>
      <c r="U608" s="23">
        <f t="shared" si="557"/>
        <v>0</v>
      </c>
      <c r="V608" s="23">
        <f t="shared" si="557"/>
        <v>0</v>
      </c>
      <c r="W608" s="23">
        <f t="shared" si="557"/>
        <v>0</v>
      </c>
      <c r="X608" s="23">
        <f t="shared" si="557"/>
        <v>0</v>
      </c>
      <c r="Y608" s="23">
        <f t="shared" si="557"/>
        <v>0</v>
      </c>
      <c r="Z608" s="23">
        <f t="shared" si="557"/>
        <v>0</v>
      </c>
      <c r="AA608" s="23">
        <f t="shared" si="557"/>
        <v>0</v>
      </c>
      <c r="AB608" s="23">
        <f t="shared" si="557"/>
        <v>0</v>
      </c>
      <c r="AC608" s="23">
        <f t="shared" si="557"/>
        <v>0</v>
      </c>
      <c r="AD608" s="100"/>
      <c r="AE608" s="100"/>
    </row>
    <row r="609" spans="1:31" ht="26.4" hidden="1" customHeight="1" x14ac:dyDescent="0.25">
      <c r="A609" s="99"/>
      <c r="B609" s="105" t="s">
        <v>17</v>
      </c>
      <c r="C609" s="19">
        <v>136</v>
      </c>
      <c r="D609" s="20" t="s">
        <v>41</v>
      </c>
      <c r="E609" s="19" t="s">
        <v>394</v>
      </c>
      <c r="F609" s="19">
        <v>244</v>
      </c>
      <c r="G609" s="23">
        <f>I609+K609+M609+O609</f>
        <v>0</v>
      </c>
      <c r="H609" s="28">
        <f t="shared" ref="H609:H619" si="558">J609+L609+N609+P609</f>
        <v>0</v>
      </c>
      <c r="I609" s="29"/>
      <c r="J609" s="29"/>
      <c r="K609" s="29"/>
      <c r="L609" s="29"/>
      <c r="M609" s="29"/>
      <c r="N609" s="29"/>
      <c r="O609" s="29"/>
      <c r="P609" s="28"/>
      <c r="Q609" s="23">
        <f>S609+U609+W609+Y609</f>
        <v>0</v>
      </c>
      <c r="R609" s="28">
        <f t="shared" ref="R609:R619" si="559">T609+V609+X609+Z609</f>
        <v>0</v>
      </c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100"/>
      <c r="AE609" s="100"/>
    </row>
    <row r="610" spans="1:31" ht="13.2" hidden="1" customHeight="1" x14ac:dyDescent="0.25">
      <c r="A610" s="99"/>
      <c r="B610" s="106"/>
      <c r="C610" s="19">
        <v>136</v>
      </c>
      <c r="D610" s="20" t="s">
        <v>42</v>
      </c>
      <c r="E610" s="19" t="s">
        <v>394</v>
      </c>
      <c r="F610" s="19">
        <v>612</v>
      </c>
      <c r="G610" s="23">
        <f t="shared" ref="G610:G619" si="560">I610+K610+M610+O610</f>
        <v>0</v>
      </c>
      <c r="H610" s="28">
        <f t="shared" si="558"/>
        <v>0</v>
      </c>
      <c r="I610" s="29"/>
      <c r="J610" s="29"/>
      <c r="K610" s="29"/>
      <c r="L610" s="29"/>
      <c r="M610" s="29"/>
      <c r="N610" s="29"/>
      <c r="O610" s="29"/>
      <c r="P610" s="28"/>
      <c r="Q610" s="23">
        <f t="shared" ref="Q610:Q619" si="561">S610+U610+W610+Y610</f>
        <v>0</v>
      </c>
      <c r="R610" s="28">
        <f t="shared" si="559"/>
        <v>0</v>
      </c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100"/>
      <c r="AE610" s="100"/>
    </row>
    <row r="611" spans="1:31" ht="13.2" hidden="1" customHeight="1" x14ac:dyDescent="0.25">
      <c r="A611" s="99"/>
      <c r="B611" s="105" t="s">
        <v>14</v>
      </c>
      <c r="C611" s="19">
        <v>136</v>
      </c>
      <c r="D611" s="20" t="s">
        <v>42</v>
      </c>
      <c r="E611" s="20" t="s">
        <v>395</v>
      </c>
      <c r="F611" s="19">
        <v>244</v>
      </c>
      <c r="G611" s="23">
        <f t="shared" si="560"/>
        <v>70</v>
      </c>
      <c r="H611" s="28">
        <f t="shared" si="558"/>
        <v>0</v>
      </c>
      <c r="I611" s="23"/>
      <c r="J611" s="23"/>
      <c r="K611" s="23"/>
      <c r="L611" s="23"/>
      <c r="M611" s="23">
        <v>70</v>
      </c>
      <c r="N611" s="23"/>
      <c r="O611" s="23"/>
      <c r="P611" s="28"/>
      <c r="Q611" s="23">
        <f t="shared" si="561"/>
        <v>0</v>
      </c>
      <c r="R611" s="28">
        <f t="shared" si="559"/>
        <v>0</v>
      </c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100"/>
      <c r="AE611" s="100"/>
    </row>
    <row r="612" spans="1:31" ht="13.2" hidden="1" customHeight="1" x14ac:dyDescent="0.25">
      <c r="A612" s="99"/>
      <c r="B612" s="110"/>
      <c r="C612" s="19">
        <v>136</v>
      </c>
      <c r="D612" s="20" t="s">
        <v>42</v>
      </c>
      <c r="E612" s="20" t="s">
        <v>395</v>
      </c>
      <c r="F612" s="19">
        <v>111</v>
      </c>
      <c r="G612" s="23">
        <f t="shared" si="560"/>
        <v>40</v>
      </c>
      <c r="H612" s="28">
        <f t="shared" si="558"/>
        <v>0</v>
      </c>
      <c r="I612" s="23"/>
      <c r="J612" s="23"/>
      <c r="K612" s="23"/>
      <c r="L612" s="23"/>
      <c r="M612" s="23">
        <v>40</v>
      </c>
      <c r="N612" s="23"/>
      <c r="O612" s="23"/>
      <c r="P612" s="28"/>
      <c r="Q612" s="23">
        <f t="shared" si="561"/>
        <v>0</v>
      </c>
      <c r="R612" s="28">
        <f t="shared" si="559"/>
        <v>0</v>
      </c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100"/>
      <c r="AE612" s="100"/>
    </row>
    <row r="613" spans="1:31" ht="13.2" hidden="1" customHeight="1" x14ac:dyDescent="0.25">
      <c r="A613" s="99"/>
      <c r="B613" s="110"/>
      <c r="C613" s="19">
        <v>136</v>
      </c>
      <c r="D613" s="20" t="s">
        <v>42</v>
      </c>
      <c r="E613" s="20" t="s">
        <v>395</v>
      </c>
      <c r="F613" s="19">
        <v>112</v>
      </c>
      <c r="G613" s="23">
        <f t="shared" si="560"/>
        <v>0</v>
      </c>
      <c r="H613" s="28">
        <f t="shared" si="558"/>
        <v>0</v>
      </c>
      <c r="I613" s="23"/>
      <c r="J613" s="23"/>
      <c r="K613" s="23"/>
      <c r="L613" s="23"/>
      <c r="M613" s="23"/>
      <c r="N613" s="23"/>
      <c r="O613" s="23"/>
      <c r="P613" s="28"/>
      <c r="Q613" s="23">
        <f t="shared" si="561"/>
        <v>0</v>
      </c>
      <c r="R613" s="28">
        <f t="shared" si="559"/>
        <v>0</v>
      </c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100"/>
      <c r="AE613" s="100"/>
    </row>
    <row r="614" spans="1:31" ht="13.2" hidden="1" customHeight="1" x14ac:dyDescent="0.25">
      <c r="A614" s="99"/>
      <c r="B614" s="110"/>
      <c r="C614" s="19">
        <v>136</v>
      </c>
      <c r="D614" s="20" t="s">
        <v>42</v>
      </c>
      <c r="E614" s="20" t="s">
        <v>395</v>
      </c>
      <c r="F614" s="19">
        <v>119</v>
      </c>
      <c r="G614" s="23">
        <f t="shared" si="560"/>
        <v>12.081</v>
      </c>
      <c r="H614" s="28">
        <f t="shared" si="558"/>
        <v>0</v>
      </c>
      <c r="I614" s="23"/>
      <c r="J614" s="23"/>
      <c r="K614" s="23"/>
      <c r="L614" s="23"/>
      <c r="M614" s="23">
        <v>12.081</v>
      </c>
      <c r="N614" s="23"/>
      <c r="O614" s="23"/>
      <c r="P614" s="28"/>
      <c r="Q614" s="23">
        <f t="shared" si="561"/>
        <v>0</v>
      </c>
      <c r="R614" s="28">
        <f t="shared" si="559"/>
        <v>0</v>
      </c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100"/>
      <c r="AE614" s="100"/>
    </row>
    <row r="615" spans="1:31" ht="13.2" hidden="1" customHeight="1" x14ac:dyDescent="0.25">
      <c r="A615" s="99"/>
      <c r="B615" s="110"/>
      <c r="C615" s="19">
        <v>136</v>
      </c>
      <c r="D615" s="20" t="s">
        <v>42</v>
      </c>
      <c r="E615" s="20" t="s">
        <v>395</v>
      </c>
      <c r="F615" s="19">
        <v>540</v>
      </c>
      <c r="G615" s="23">
        <f t="shared" si="560"/>
        <v>0</v>
      </c>
      <c r="H615" s="28">
        <f t="shared" si="558"/>
        <v>0</v>
      </c>
      <c r="I615" s="23"/>
      <c r="J615" s="23"/>
      <c r="K615" s="23"/>
      <c r="L615" s="23"/>
      <c r="M615" s="23"/>
      <c r="N615" s="23"/>
      <c r="O615" s="23"/>
      <c r="P615" s="28"/>
      <c r="Q615" s="23">
        <f t="shared" si="561"/>
        <v>0</v>
      </c>
      <c r="R615" s="28">
        <f t="shared" si="559"/>
        <v>0</v>
      </c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100"/>
      <c r="AE615" s="100"/>
    </row>
    <row r="616" spans="1:31" ht="13.2" hidden="1" customHeight="1" x14ac:dyDescent="0.25">
      <c r="A616" s="99"/>
      <c r="B616" s="110"/>
      <c r="C616" s="19">
        <v>136</v>
      </c>
      <c r="D616" s="20" t="s">
        <v>42</v>
      </c>
      <c r="E616" s="20" t="s">
        <v>395</v>
      </c>
      <c r="F616" s="19">
        <v>612</v>
      </c>
      <c r="G616" s="23">
        <f t="shared" si="560"/>
        <v>0</v>
      </c>
      <c r="H616" s="28">
        <f t="shared" si="558"/>
        <v>0</v>
      </c>
      <c r="I616" s="23"/>
      <c r="J616" s="23"/>
      <c r="K616" s="23"/>
      <c r="L616" s="23"/>
      <c r="M616" s="23"/>
      <c r="N616" s="23"/>
      <c r="O616" s="23"/>
      <c r="P616" s="28"/>
      <c r="Q616" s="23">
        <f t="shared" si="561"/>
        <v>0</v>
      </c>
      <c r="R616" s="28">
        <f t="shared" si="559"/>
        <v>0</v>
      </c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100"/>
      <c r="AE616" s="100"/>
    </row>
    <row r="617" spans="1:31" ht="13.2" hidden="1" customHeight="1" x14ac:dyDescent="0.25">
      <c r="A617" s="99"/>
      <c r="B617" s="106"/>
      <c r="C617" s="19">
        <v>136</v>
      </c>
      <c r="D617" s="20" t="s">
        <v>43</v>
      </c>
      <c r="E617" s="20" t="s">
        <v>395</v>
      </c>
      <c r="F617" s="19">
        <v>622</v>
      </c>
      <c r="G617" s="23">
        <f t="shared" si="560"/>
        <v>0</v>
      </c>
      <c r="H617" s="28">
        <f t="shared" si="558"/>
        <v>0</v>
      </c>
      <c r="I617" s="23"/>
      <c r="J617" s="23"/>
      <c r="K617" s="23"/>
      <c r="L617" s="23"/>
      <c r="M617" s="23"/>
      <c r="N617" s="23"/>
      <c r="O617" s="23"/>
      <c r="P617" s="28"/>
      <c r="Q617" s="23">
        <f t="shared" si="561"/>
        <v>0</v>
      </c>
      <c r="R617" s="28">
        <f t="shared" si="559"/>
        <v>0</v>
      </c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100"/>
      <c r="AE617" s="100"/>
    </row>
    <row r="618" spans="1:31" ht="13.2" hidden="1" customHeight="1" x14ac:dyDescent="0.25">
      <c r="A618" s="99"/>
      <c r="B618" s="95" t="s">
        <v>15</v>
      </c>
      <c r="C618" s="19"/>
      <c r="D618" s="20"/>
      <c r="E618" s="20"/>
      <c r="F618" s="19"/>
      <c r="G618" s="23">
        <f t="shared" si="560"/>
        <v>0</v>
      </c>
      <c r="H618" s="28">
        <f t="shared" si="558"/>
        <v>0</v>
      </c>
      <c r="I618" s="23"/>
      <c r="J618" s="23"/>
      <c r="K618" s="23"/>
      <c r="L618" s="23"/>
      <c r="M618" s="23"/>
      <c r="N618" s="23"/>
      <c r="O618" s="23"/>
      <c r="P618" s="28"/>
      <c r="Q618" s="23">
        <f t="shared" si="561"/>
        <v>0</v>
      </c>
      <c r="R618" s="28">
        <f t="shared" si="559"/>
        <v>0</v>
      </c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100"/>
      <c r="AE618" s="100"/>
    </row>
    <row r="619" spans="1:31" ht="13.5" hidden="1" customHeight="1" x14ac:dyDescent="0.25">
      <c r="A619" s="99"/>
      <c r="B619" s="95" t="s">
        <v>12</v>
      </c>
      <c r="C619" s="19"/>
      <c r="D619" s="20"/>
      <c r="E619" s="20"/>
      <c r="F619" s="19"/>
      <c r="G619" s="23">
        <f t="shared" si="560"/>
        <v>0</v>
      </c>
      <c r="H619" s="28">
        <f t="shared" si="558"/>
        <v>0</v>
      </c>
      <c r="I619" s="29"/>
      <c r="J619" s="29"/>
      <c r="K619" s="29"/>
      <c r="L619" s="29"/>
      <c r="M619" s="29"/>
      <c r="N619" s="29"/>
      <c r="O619" s="29"/>
      <c r="P619" s="28"/>
      <c r="Q619" s="23">
        <f t="shared" si="561"/>
        <v>0</v>
      </c>
      <c r="R619" s="28">
        <f t="shared" si="559"/>
        <v>0</v>
      </c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100"/>
      <c r="AE619" s="100"/>
    </row>
    <row r="620" spans="1:31" hidden="1" x14ac:dyDescent="0.25">
      <c r="A620" s="99" t="s">
        <v>426</v>
      </c>
      <c r="B620" s="95" t="s">
        <v>160</v>
      </c>
      <c r="C620" s="19"/>
      <c r="D620" s="20"/>
      <c r="E620" s="20"/>
      <c r="F620" s="19"/>
      <c r="G620" s="23">
        <f>I620+K620+M620+O620</f>
        <v>2</v>
      </c>
      <c r="H620" s="23">
        <f>J620+L620+N620+P620</f>
        <v>0</v>
      </c>
      <c r="I620" s="29"/>
      <c r="J620" s="29"/>
      <c r="K620" s="29">
        <v>1</v>
      </c>
      <c r="L620" s="29"/>
      <c r="M620" s="29">
        <v>1</v>
      </c>
      <c r="N620" s="29"/>
      <c r="O620" s="29"/>
      <c r="P620" s="28"/>
      <c r="Q620" s="23">
        <f>S620+U620+W620+Y620</f>
        <v>0</v>
      </c>
      <c r="R620" s="23">
        <f>T620+V620+X620+Z620</f>
        <v>0</v>
      </c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100" t="s">
        <v>45</v>
      </c>
      <c r="AE620" s="100" t="s">
        <v>386</v>
      </c>
    </row>
    <row r="621" spans="1:31" ht="26.4" hidden="1" x14ac:dyDescent="0.25">
      <c r="A621" s="99"/>
      <c r="B621" s="95" t="s">
        <v>119</v>
      </c>
      <c r="C621" s="19"/>
      <c r="D621" s="20"/>
      <c r="E621" s="20"/>
      <c r="F621" s="19"/>
      <c r="G621" s="23">
        <f>ROUND(G622/G620,1)</f>
        <v>180.1</v>
      </c>
      <c r="H621" s="23" t="e">
        <f t="shared" ref="H621:AC621" si="562">ROUND(H622/H620,1)</f>
        <v>#DIV/0!</v>
      </c>
      <c r="I621" s="23" t="e">
        <f t="shared" si="562"/>
        <v>#DIV/0!</v>
      </c>
      <c r="J621" s="23" t="e">
        <f t="shared" si="562"/>
        <v>#DIV/0!</v>
      </c>
      <c r="K621" s="23">
        <f t="shared" si="562"/>
        <v>0</v>
      </c>
      <c r="L621" s="23" t="e">
        <f t="shared" si="562"/>
        <v>#DIV/0!</v>
      </c>
      <c r="M621" s="23">
        <f t="shared" si="562"/>
        <v>360.2</v>
      </c>
      <c r="N621" s="23" t="e">
        <f t="shared" si="562"/>
        <v>#DIV/0!</v>
      </c>
      <c r="O621" s="23" t="e">
        <f t="shared" si="562"/>
        <v>#DIV/0!</v>
      </c>
      <c r="P621" s="23" t="e">
        <f t="shared" si="562"/>
        <v>#DIV/0!</v>
      </c>
      <c r="Q621" s="23" t="e">
        <f t="shared" si="562"/>
        <v>#DIV/0!</v>
      </c>
      <c r="R621" s="23" t="e">
        <f t="shared" si="562"/>
        <v>#DIV/0!</v>
      </c>
      <c r="S621" s="23" t="e">
        <f t="shared" si="562"/>
        <v>#DIV/0!</v>
      </c>
      <c r="T621" s="23" t="e">
        <f t="shared" si="562"/>
        <v>#DIV/0!</v>
      </c>
      <c r="U621" s="23" t="e">
        <f t="shared" si="562"/>
        <v>#DIV/0!</v>
      </c>
      <c r="V621" s="23" t="e">
        <f t="shared" si="562"/>
        <v>#DIV/0!</v>
      </c>
      <c r="W621" s="23" t="e">
        <f t="shared" si="562"/>
        <v>#DIV/0!</v>
      </c>
      <c r="X621" s="23" t="e">
        <f t="shared" si="562"/>
        <v>#DIV/0!</v>
      </c>
      <c r="Y621" s="23" t="e">
        <f t="shared" si="562"/>
        <v>#DIV/0!</v>
      </c>
      <c r="Z621" s="23" t="e">
        <f t="shared" si="562"/>
        <v>#DIV/0!</v>
      </c>
      <c r="AA621" s="23" t="e">
        <f t="shared" si="562"/>
        <v>#DIV/0!</v>
      </c>
      <c r="AB621" s="23" t="e">
        <f t="shared" si="562"/>
        <v>#DIV/0!</v>
      </c>
      <c r="AC621" s="23" t="e">
        <f t="shared" si="562"/>
        <v>#DIV/0!</v>
      </c>
      <c r="AD621" s="100"/>
      <c r="AE621" s="100"/>
    </row>
    <row r="622" spans="1:31" ht="13.2" hidden="1" customHeight="1" x14ac:dyDescent="0.25">
      <c r="A622" s="99"/>
      <c r="B622" s="95" t="s">
        <v>101</v>
      </c>
      <c r="C622" s="19"/>
      <c r="D622" s="20"/>
      <c r="E622" s="20"/>
      <c r="F622" s="19"/>
      <c r="G622" s="23">
        <f t="shared" ref="G622:AC622" si="563">SUM(G623:G633)</f>
        <v>360.2</v>
      </c>
      <c r="H622" s="23">
        <f t="shared" si="563"/>
        <v>0</v>
      </c>
      <c r="I622" s="23">
        <f t="shared" si="563"/>
        <v>0</v>
      </c>
      <c r="J622" s="23">
        <f t="shared" si="563"/>
        <v>0</v>
      </c>
      <c r="K622" s="23">
        <f t="shared" si="563"/>
        <v>0</v>
      </c>
      <c r="L622" s="23">
        <f t="shared" si="563"/>
        <v>0</v>
      </c>
      <c r="M622" s="23">
        <f t="shared" si="563"/>
        <v>360.2</v>
      </c>
      <c r="N622" s="23">
        <f t="shared" si="563"/>
        <v>0</v>
      </c>
      <c r="O622" s="23">
        <f t="shared" si="563"/>
        <v>0</v>
      </c>
      <c r="P622" s="23">
        <f t="shared" si="563"/>
        <v>0</v>
      </c>
      <c r="Q622" s="23">
        <f t="shared" si="563"/>
        <v>0</v>
      </c>
      <c r="R622" s="23">
        <f t="shared" si="563"/>
        <v>0</v>
      </c>
      <c r="S622" s="23">
        <f t="shared" si="563"/>
        <v>0</v>
      </c>
      <c r="T622" s="23">
        <f t="shared" si="563"/>
        <v>0</v>
      </c>
      <c r="U622" s="23">
        <f t="shared" si="563"/>
        <v>0</v>
      </c>
      <c r="V622" s="23">
        <f t="shared" si="563"/>
        <v>0</v>
      </c>
      <c r="W622" s="23">
        <f t="shared" si="563"/>
        <v>0</v>
      </c>
      <c r="X622" s="23">
        <f t="shared" si="563"/>
        <v>0</v>
      </c>
      <c r="Y622" s="23">
        <f t="shared" si="563"/>
        <v>0</v>
      </c>
      <c r="Z622" s="23">
        <f t="shared" si="563"/>
        <v>0</v>
      </c>
      <c r="AA622" s="23">
        <f t="shared" si="563"/>
        <v>0</v>
      </c>
      <c r="AB622" s="23">
        <f t="shared" si="563"/>
        <v>0</v>
      </c>
      <c r="AC622" s="23">
        <f t="shared" si="563"/>
        <v>0</v>
      </c>
      <c r="AD622" s="100"/>
      <c r="AE622" s="100"/>
    </row>
    <row r="623" spans="1:31" ht="26.4" hidden="1" customHeight="1" x14ac:dyDescent="0.25">
      <c r="A623" s="99"/>
      <c r="B623" s="105" t="s">
        <v>17</v>
      </c>
      <c r="C623" s="19">
        <v>136</v>
      </c>
      <c r="D623" s="20" t="s">
        <v>41</v>
      </c>
      <c r="E623" s="19" t="s">
        <v>394</v>
      </c>
      <c r="F623" s="19">
        <v>244</v>
      </c>
      <c r="G623" s="23">
        <f>I623+K623+M623+O623</f>
        <v>0</v>
      </c>
      <c r="H623" s="28">
        <f t="shared" ref="H623:H633" si="564">J623+L623+N623+P623</f>
        <v>0</v>
      </c>
      <c r="I623" s="29"/>
      <c r="J623" s="29"/>
      <c r="K623" s="29"/>
      <c r="L623" s="29"/>
      <c r="M623" s="29"/>
      <c r="N623" s="29"/>
      <c r="O623" s="29"/>
      <c r="P623" s="28"/>
      <c r="Q623" s="23">
        <f>S623+U623+W623+Y623</f>
        <v>0</v>
      </c>
      <c r="R623" s="28">
        <f t="shared" ref="R623:R633" si="565">T623+V623+X623+Z623</f>
        <v>0</v>
      </c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100"/>
      <c r="AE623" s="100"/>
    </row>
    <row r="624" spans="1:31" ht="13.2" hidden="1" customHeight="1" x14ac:dyDescent="0.25">
      <c r="A624" s="99"/>
      <c r="B624" s="106"/>
      <c r="C624" s="19">
        <v>136</v>
      </c>
      <c r="D624" s="20" t="s">
        <v>42</v>
      </c>
      <c r="E624" s="19" t="s">
        <v>394</v>
      </c>
      <c r="F624" s="19">
        <v>612</v>
      </c>
      <c r="G624" s="23">
        <f t="shared" ref="G624:G633" si="566">I624+K624+M624+O624</f>
        <v>0</v>
      </c>
      <c r="H624" s="28">
        <f t="shared" si="564"/>
        <v>0</v>
      </c>
      <c r="I624" s="29"/>
      <c r="J624" s="29"/>
      <c r="K624" s="29"/>
      <c r="L624" s="29"/>
      <c r="M624" s="29"/>
      <c r="N624" s="29"/>
      <c r="O624" s="29"/>
      <c r="P624" s="28"/>
      <c r="Q624" s="23">
        <f t="shared" ref="Q624:Q633" si="567">S624+U624+W624+Y624</f>
        <v>0</v>
      </c>
      <c r="R624" s="28">
        <f t="shared" si="565"/>
        <v>0</v>
      </c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100"/>
      <c r="AE624" s="100"/>
    </row>
    <row r="625" spans="1:31" ht="13.2" hidden="1" customHeight="1" x14ac:dyDescent="0.25">
      <c r="A625" s="99"/>
      <c r="B625" s="105" t="s">
        <v>14</v>
      </c>
      <c r="C625" s="19">
        <v>136</v>
      </c>
      <c r="D625" s="20" t="s">
        <v>42</v>
      </c>
      <c r="E625" s="20" t="s">
        <v>395</v>
      </c>
      <c r="F625" s="19">
        <v>244</v>
      </c>
      <c r="G625" s="23">
        <f t="shared" si="566"/>
        <v>230</v>
      </c>
      <c r="H625" s="28">
        <f t="shared" si="564"/>
        <v>0</v>
      </c>
      <c r="I625" s="23"/>
      <c r="J625" s="23"/>
      <c r="K625" s="23"/>
      <c r="L625" s="23"/>
      <c r="M625" s="23">
        <v>230</v>
      </c>
      <c r="N625" s="23"/>
      <c r="O625" s="23"/>
      <c r="P625" s="28"/>
      <c r="Q625" s="23">
        <f t="shared" si="567"/>
        <v>0</v>
      </c>
      <c r="R625" s="28">
        <f t="shared" si="565"/>
        <v>0</v>
      </c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100"/>
      <c r="AE625" s="100"/>
    </row>
    <row r="626" spans="1:31" ht="13.2" hidden="1" customHeight="1" x14ac:dyDescent="0.25">
      <c r="A626" s="99"/>
      <c r="B626" s="110"/>
      <c r="C626" s="19">
        <v>136</v>
      </c>
      <c r="D626" s="20" t="s">
        <v>42</v>
      </c>
      <c r="E626" s="20" t="s">
        <v>395</v>
      </c>
      <c r="F626" s="19">
        <v>111</v>
      </c>
      <c r="G626" s="23">
        <f t="shared" si="566"/>
        <v>100</v>
      </c>
      <c r="H626" s="28">
        <f t="shared" si="564"/>
        <v>0</v>
      </c>
      <c r="I626" s="23"/>
      <c r="J626" s="23"/>
      <c r="K626" s="23"/>
      <c r="L626" s="23"/>
      <c r="M626" s="23">
        <v>100</v>
      </c>
      <c r="N626" s="23"/>
      <c r="O626" s="23"/>
      <c r="P626" s="28"/>
      <c r="Q626" s="23">
        <f t="shared" si="567"/>
        <v>0</v>
      </c>
      <c r="R626" s="28">
        <f t="shared" si="565"/>
        <v>0</v>
      </c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100"/>
      <c r="AE626" s="100"/>
    </row>
    <row r="627" spans="1:31" ht="13.2" hidden="1" customHeight="1" x14ac:dyDescent="0.25">
      <c r="A627" s="99"/>
      <c r="B627" s="110"/>
      <c r="C627" s="19">
        <v>136</v>
      </c>
      <c r="D627" s="20" t="s">
        <v>42</v>
      </c>
      <c r="E627" s="20" t="s">
        <v>395</v>
      </c>
      <c r="F627" s="19">
        <v>112</v>
      </c>
      <c r="G627" s="23">
        <f t="shared" si="566"/>
        <v>0</v>
      </c>
      <c r="H627" s="28">
        <f t="shared" si="564"/>
        <v>0</v>
      </c>
      <c r="I627" s="23"/>
      <c r="J627" s="23"/>
      <c r="K627" s="23"/>
      <c r="L627" s="23"/>
      <c r="M627" s="23"/>
      <c r="N627" s="23"/>
      <c r="O627" s="23"/>
      <c r="P627" s="28"/>
      <c r="Q627" s="23">
        <f t="shared" si="567"/>
        <v>0</v>
      </c>
      <c r="R627" s="28">
        <f t="shared" si="565"/>
        <v>0</v>
      </c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100"/>
      <c r="AE627" s="100"/>
    </row>
    <row r="628" spans="1:31" ht="13.2" hidden="1" customHeight="1" x14ac:dyDescent="0.25">
      <c r="A628" s="99"/>
      <c r="B628" s="110"/>
      <c r="C628" s="19">
        <v>136</v>
      </c>
      <c r="D628" s="20" t="s">
        <v>42</v>
      </c>
      <c r="E628" s="20" t="s">
        <v>395</v>
      </c>
      <c r="F628" s="19">
        <v>119</v>
      </c>
      <c r="G628" s="23">
        <f t="shared" si="566"/>
        <v>30.2</v>
      </c>
      <c r="H628" s="28">
        <f t="shared" si="564"/>
        <v>0</v>
      </c>
      <c r="I628" s="23"/>
      <c r="J628" s="23"/>
      <c r="K628" s="23"/>
      <c r="L628" s="23"/>
      <c r="M628" s="23">
        <v>30.2</v>
      </c>
      <c r="N628" s="23"/>
      <c r="O628" s="23"/>
      <c r="P628" s="28"/>
      <c r="Q628" s="23">
        <f t="shared" si="567"/>
        <v>0</v>
      </c>
      <c r="R628" s="28">
        <f t="shared" si="565"/>
        <v>0</v>
      </c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100"/>
      <c r="AE628" s="100"/>
    </row>
    <row r="629" spans="1:31" ht="13.2" hidden="1" customHeight="1" x14ac:dyDescent="0.25">
      <c r="A629" s="99"/>
      <c r="B629" s="110"/>
      <c r="C629" s="19">
        <v>136</v>
      </c>
      <c r="D629" s="20" t="s">
        <v>42</v>
      </c>
      <c r="E629" s="20" t="s">
        <v>395</v>
      </c>
      <c r="F629" s="19">
        <v>540</v>
      </c>
      <c r="G629" s="23">
        <f t="shared" si="566"/>
        <v>0</v>
      </c>
      <c r="H629" s="28">
        <f t="shared" si="564"/>
        <v>0</v>
      </c>
      <c r="I629" s="23"/>
      <c r="J629" s="23"/>
      <c r="K629" s="23"/>
      <c r="L629" s="23"/>
      <c r="M629" s="23"/>
      <c r="N629" s="23"/>
      <c r="O629" s="23"/>
      <c r="P629" s="28"/>
      <c r="Q629" s="23">
        <f t="shared" si="567"/>
        <v>0</v>
      </c>
      <c r="R629" s="28">
        <f t="shared" si="565"/>
        <v>0</v>
      </c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100"/>
      <c r="AE629" s="100"/>
    </row>
    <row r="630" spans="1:31" ht="13.2" hidden="1" customHeight="1" x14ac:dyDescent="0.25">
      <c r="A630" s="99"/>
      <c r="B630" s="110"/>
      <c r="C630" s="19">
        <v>136</v>
      </c>
      <c r="D630" s="20" t="s">
        <v>42</v>
      </c>
      <c r="E630" s="20" t="s">
        <v>395</v>
      </c>
      <c r="F630" s="19">
        <v>612</v>
      </c>
      <c r="G630" s="23">
        <f t="shared" si="566"/>
        <v>0</v>
      </c>
      <c r="H630" s="28">
        <f t="shared" si="564"/>
        <v>0</v>
      </c>
      <c r="I630" s="23"/>
      <c r="J630" s="23"/>
      <c r="K630" s="23"/>
      <c r="L630" s="23"/>
      <c r="M630" s="23"/>
      <c r="N630" s="23"/>
      <c r="O630" s="23"/>
      <c r="P630" s="28"/>
      <c r="Q630" s="23">
        <f t="shared" si="567"/>
        <v>0</v>
      </c>
      <c r="R630" s="28">
        <f t="shared" si="565"/>
        <v>0</v>
      </c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100"/>
      <c r="AE630" s="100"/>
    </row>
    <row r="631" spans="1:31" ht="13.2" hidden="1" customHeight="1" x14ac:dyDescent="0.25">
      <c r="A631" s="99"/>
      <c r="B631" s="106"/>
      <c r="C631" s="19">
        <v>136</v>
      </c>
      <c r="D631" s="20" t="s">
        <v>43</v>
      </c>
      <c r="E631" s="20" t="s">
        <v>395</v>
      </c>
      <c r="F631" s="19">
        <v>622</v>
      </c>
      <c r="G631" s="23">
        <f t="shared" si="566"/>
        <v>0</v>
      </c>
      <c r="H631" s="28">
        <f t="shared" si="564"/>
        <v>0</v>
      </c>
      <c r="I631" s="23"/>
      <c r="J631" s="23"/>
      <c r="K631" s="23"/>
      <c r="L631" s="23"/>
      <c r="M631" s="23"/>
      <c r="N631" s="23"/>
      <c r="O631" s="23"/>
      <c r="P631" s="28"/>
      <c r="Q631" s="23">
        <f t="shared" si="567"/>
        <v>0</v>
      </c>
      <c r="R631" s="28">
        <f t="shared" si="565"/>
        <v>0</v>
      </c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100"/>
      <c r="AE631" s="100"/>
    </row>
    <row r="632" spans="1:31" ht="13.2" hidden="1" customHeight="1" x14ac:dyDescent="0.25">
      <c r="A632" s="99"/>
      <c r="B632" s="95" t="s">
        <v>15</v>
      </c>
      <c r="C632" s="19"/>
      <c r="D632" s="20"/>
      <c r="E632" s="20"/>
      <c r="F632" s="19"/>
      <c r="G632" s="23">
        <f t="shared" si="566"/>
        <v>0</v>
      </c>
      <c r="H632" s="28">
        <f t="shared" si="564"/>
        <v>0</v>
      </c>
      <c r="I632" s="29"/>
      <c r="J632" s="29"/>
      <c r="K632" s="29"/>
      <c r="L632" s="29"/>
      <c r="M632" s="29"/>
      <c r="N632" s="29"/>
      <c r="O632" s="29"/>
      <c r="P632" s="28"/>
      <c r="Q632" s="23">
        <f t="shared" si="567"/>
        <v>0</v>
      </c>
      <c r="R632" s="28">
        <f t="shared" si="565"/>
        <v>0</v>
      </c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100"/>
      <c r="AE632" s="100"/>
    </row>
    <row r="633" spans="1:31" ht="13.5" hidden="1" customHeight="1" x14ac:dyDescent="0.25">
      <c r="A633" s="99"/>
      <c r="B633" s="95" t="s">
        <v>12</v>
      </c>
      <c r="C633" s="19"/>
      <c r="D633" s="20"/>
      <c r="E633" s="20"/>
      <c r="F633" s="19"/>
      <c r="G633" s="23">
        <f t="shared" si="566"/>
        <v>0</v>
      </c>
      <c r="H633" s="28">
        <f t="shared" si="564"/>
        <v>0</v>
      </c>
      <c r="I633" s="29"/>
      <c r="J633" s="29"/>
      <c r="K633" s="29"/>
      <c r="L633" s="29"/>
      <c r="M633" s="29"/>
      <c r="N633" s="29"/>
      <c r="O633" s="29"/>
      <c r="P633" s="28"/>
      <c r="Q633" s="23">
        <f t="shared" si="567"/>
        <v>0</v>
      </c>
      <c r="R633" s="28">
        <f t="shared" si="565"/>
        <v>0</v>
      </c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100"/>
      <c r="AE633" s="100"/>
    </row>
    <row r="634" spans="1:31" hidden="1" x14ac:dyDescent="0.25">
      <c r="A634" s="123" t="s">
        <v>377</v>
      </c>
      <c r="B634" s="95" t="s">
        <v>146</v>
      </c>
      <c r="C634" s="19"/>
      <c r="D634" s="20"/>
      <c r="E634" s="20"/>
      <c r="F634" s="19"/>
      <c r="G634" s="23">
        <f>I634+K634+M634+O634</f>
        <v>2</v>
      </c>
      <c r="H634" s="23">
        <f>J634+L634+N634+P634</f>
        <v>0</v>
      </c>
      <c r="I634" s="29"/>
      <c r="J634" s="29"/>
      <c r="K634" s="29">
        <v>1</v>
      </c>
      <c r="L634" s="29"/>
      <c r="M634" s="29">
        <v>1</v>
      </c>
      <c r="N634" s="29"/>
      <c r="O634" s="29"/>
      <c r="P634" s="28"/>
      <c r="Q634" s="23">
        <f>S634+U634+W634+Y634</f>
        <v>0</v>
      </c>
      <c r="R634" s="23">
        <f>T634+V634+X634+Z634</f>
        <v>0</v>
      </c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100" t="s">
        <v>45</v>
      </c>
      <c r="AE634" s="100" t="s">
        <v>407</v>
      </c>
    </row>
    <row r="635" spans="1:31" ht="26.4" hidden="1" x14ac:dyDescent="0.25">
      <c r="A635" s="99"/>
      <c r="B635" s="95" t="s">
        <v>119</v>
      </c>
      <c r="C635" s="19"/>
      <c r="D635" s="20"/>
      <c r="E635" s="20"/>
      <c r="F635" s="19"/>
      <c r="G635" s="23">
        <f>ROUND(G636/G634,1)</f>
        <v>51.3</v>
      </c>
      <c r="H635" s="23" t="e">
        <f t="shared" ref="H635:AC635" si="568">ROUND(H636/H634,1)</f>
        <v>#DIV/0!</v>
      </c>
      <c r="I635" s="23" t="e">
        <f t="shared" si="568"/>
        <v>#DIV/0!</v>
      </c>
      <c r="J635" s="23" t="e">
        <f t="shared" si="568"/>
        <v>#DIV/0!</v>
      </c>
      <c r="K635" s="23">
        <f t="shared" si="568"/>
        <v>0</v>
      </c>
      <c r="L635" s="23" t="e">
        <f t="shared" si="568"/>
        <v>#DIV/0!</v>
      </c>
      <c r="M635" s="23">
        <f t="shared" si="568"/>
        <v>102.6</v>
      </c>
      <c r="N635" s="23" t="e">
        <f t="shared" si="568"/>
        <v>#DIV/0!</v>
      </c>
      <c r="O635" s="23" t="e">
        <f t="shared" si="568"/>
        <v>#DIV/0!</v>
      </c>
      <c r="P635" s="23" t="e">
        <f t="shared" si="568"/>
        <v>#DIV/0!</v>
      </c>
      <c r="Q635" s="23" t="e">
        <f t="shared" si="568"/>
        <v>#DIV/0!</v>
      </c>
      <c r="R635" s="23" t="e">
        <f t="shared" si="568"/>
        <v>#DIV/0!</v>
      </c>
      <c r="S635" s="23" t="e">
        <f t="shared" si="568"/>
        <v>#DIV/0!</v>
      </c>
      <c r="T635" s="23" t="e">
        <f t="shared" si="568"/>
        <v>#DIV/0!</v>
      </c>
      <c r="U635" s="23" t="e">
        <f t="shared" si="568"/>
        <v>#DIV/0!</v>
      </c>
      <c r="V635" s="23" t="e">
        <f t="shared" si="568"/>
        <v>#DIV/0!</v>
      </c>
      <c r="W635" s="23" t="e">
        <f t="shared" si="568"/>
        <v>#DIV/0!</v>
      </c>
      <c r="X635" s="23" t="e">
        <f t="shared" si="568"/>
        <v>#DIV/0!</v>
      </c>
      <c r="Y635" s="23" t="e">
        <f t="shared" si="568"/>
        <v>#DIV/0!</v>
      </c>
      <c r="Z635" s="23" t="e">
        <f t="shared" si="568"/>
        <v>#DIV/0!</v>
      </c>
      <c r="AA635" s="23" t="e">
        <f t="shared" si="568"/>
        <v>#DIV/0!</v>
      </c>
      <c r="AB635" s="23" t="e">
        <f t="shared" si="568"/>
        <v>#DIV/0!</v>
      </c>
      <c r="AC635" s="23" t="e">
        <f t="shared" si="568"/>
        <v>#DIV/0!</v>
      </c>
      <c r="AD635" s="100"/>
      <c r="AE635" s="100"/>
    </row>
    <row r="636" spans="1:31" ht="13.2" hidden="1" customHeight="1" x14ac:dyDescent="0.25">
      <c r="A636" s="99"/>
      <c r="B636" s="95" t="s">
        <v>101</v>
      </c>
      <c r="C636" s="19"/>
      <c r="D636" s="20"/>
      <c r="E636" s="20"/>
      <c r="F636" s="19"/>
      <c r="G636" s="23">
        <f t="shared" ref="G636:AC636" si="569">SUM(G637:G647)</f>
        <v>102.619</v>
      </c>
      <c r="H636" s="23">
        <f t="shared" si="569"/>
        <v>0</v>
      </c>
      <c r="I636" s="23">
        <f t="shared" si="569"/>
        <v>0</v>
      </c>
      <c r="J636" s="23">
        <f t="shared" si="569"/>
        <v>0</v>
      </c>
      <c r="K636" s="23">
        <f t="shared" si="569"/>
        <v>0</v>
      </c>
      <c r="L636" s="23">
        <f t="shared" si="569"/>
        <v>0</v>
      </c>
      <c r="M636" s="23">
        <f t="shared" si="569"/>
        <v>102.619</v>
      </c>
      <c r="N636" s="23">
        <f t="shared" si="569"/>
        <v>0</v>
      </c>
      <c r="O636" s="23">
        <f t="shared" si="569"/>
        <v>0</v>
      </c>
      <c r="P636" s="23">
        <f t="shared" si="569"/>
        <v>0</v>
      </c>
      <c r="Q636" s="23">
        <f t="shared" si="569"/>
        <v>0</v>
      </c>
      <c r="R636" s="23">
        <f t="shared" si="569"/>
        <v>0</v>
      </c>
      <c r="S636" s="23">
        <f t="shared" si="569"/>
        <v>0</v>
      </c>
      <c r="T636" s="23">
        <f t="shared" si="569"/>
        <v>0</v>
      </c>
      <c r="U636" s="23">
        <f t="shared" si="569"/>
        <v>0</v>
      </c>
      <c r="V636" s="23">
        <f t="shared" si="569"/>
        <v>0</v>
      </c>
      <c r="W636" s="23">
        <f t="shared" si="569"/>
        <v>0</v>
      </c>
      <c r="X636" s="23">
        <f t="shared" si="569"/>
        <v>0</v>
      </c>
      <c r="Y636" s="23">
        <f t="shared" si="569"/>
        <v>0</v>
      </c>
      <c r="Z636" s="23">
        <f t="shared" si="569"/>
        <v>0</v>
      </c>
      <c r="AA636" s="23">
        <f t="shared" si="569"/>
        <v>0</v>
      </c>
      <c r="AB636" s="23">
        <f t="shared" si="569"/>
        <v>0</v>
      </c>
      <c r="AC636" s="23">
        <f t="shared" si="569"/>
        <v>0</v>
      </c>
      <c r="AD636" s="100"/>
      <c r="AE636" s="100"/>
    </row>
    <row r="637" spans="1:31" ht="26.4" hidden="1" customHeight="1" x14ac:dyDescent="0.25">
      <c r="A637" s="99"/>
      <c r="B637" s="105" t="s">
        <v>17</v>
      </c>
      <c r="C637" s="19">
        <v>136</v>
      </c>
      <c r="D637" s="20" t="s">
        <v>41</v>
      </c>
      <c r="E637" s="19" t="s">
        <v>394</v>
      </c>
      <c r="F637" s="19">
        <v>244</v>
      </c>
      <c r="G637" s="23">
        <f>I637+K637+M637+O637</f>
        <v>0</v>
      </c>
      <c r="H637" s="28">
        <f t="shared" ref="H637:H647" si="570">J637+L637+N637+P637</f>
        <v>0</v>
      </c>
      <c r="I637" s="29"/>
      <c r="J637" s="29"/>
      <c r="K637" s="29"/>
      <c r="L637" s="29"/>
      <c r="M637" s="29"/>
      <c r="N637" s="29"/>
      <c r="O637" s="29"/>
      <c r="P637" s="28"/>
      <c r="Q637" s="23">
        <f>S637+U637+W637+Y637</f>
        <v>0</v>
      </c>
      <c r="R637" s="28">
        <f t="shared" ref="R637:R647" si="571">T637+V637+X637+Z637</f>
        <v>0</v>
      </c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100"/>
      <c r="AE637" s="100"/>
    </row>
    <row r="638" spans="1:31" ht="13.2" hidden="1" customHeight="1" x14ac:dyDescent="0.25">
      <c r="A638" s="99"/>
      <c r="B638" s="106"/>
      <c r="C638" s="19">
        <v>136</v>
      </c>
      <c r="D638" s="20" t="s">
        <v>42</v>
      </c>
      <c r="E638" s="19" t="s">
        <v>394</v>
      </c>
      <c r="F638" s="19">
        <v>612</v>
      </c>
      <c r="G638" s="23">
        <f t="shared" ref="G638:G647" si="572">I638+K638+M638+O638</f>
        <v>0</v>
      </c>
      <c r="H638" s="28">
        <f t="shared" si="570"/>
        <v>0</v>
      </c>
      <c r="I638" s="29"/>
      <c r="J638" s="29"/>
      <c r="K638" s="29"/>
      <c r="L638" s="29"/>
      <c r="M638" s="29"/>
      <c r="N638" s="29"/>
      <c r="O638" s="29"/>
      <c r="P638" s="28"/>
      <c r="Q638" s="23">
        <f t="shared" ref="Q638:Q647" si="573">S638+U638+W638+Y638</f>
        <v>0</v>
      </c>
      <c r="R638" s="28">
        <f t="shared" si="571"/>
        <v>0</v>
      </c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100"/>
      <c r="AE638" s="100"/>
    </row>
    <row r="639" spans="1:31" ht="13.2" hidden="1" customHeight="1" x14ac:dyDescent="0.25">
      <c r="A639" s="99"/>
      <c r="B639" s="105" t="s">
        <v>14</v>
      </c>
      <c r="C639" s="19">
        <v>136</v>
      </c>
      <c r="D639" s="20" t="s">
        <v>42</v>
      </c>
      <c r="E639" s="20" t="s">
        <v>395</v>
      </c>
      <c r="F639" s="19">
        <v>244</v>
      </c>
      <c r="G639" s="23">
        <f t="shared" si="572"/>
        <v>20</v>
      </c>
      <c r="H639" s="28">
        <f t="shared" si="570"/>
        <v>0</v>
      </c>
      <c r="I639" s="23"/>
      <c r="J639" s="23"/>
      <c r="K639" s="23"/>
      <c r="L639" s="23"/>
      <c r="M639" s="23">
        <v>20</v>
      </c>
      <c r="N639" s="23"/>
      <c r="O639" s="23"/>
      <c r="P639" s="28"/>
      <c r="Q639" s="23">
        <f t="shared" si="573"/>
        <v>0</v>
      </c>
      <c r="R639" s="28">
        <f t="shared" si="571"/>
        <v>0</v>
      </c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100"/>
      <c r="AE639" s="100"/>
    </row>
    <row r="640" spans="1:31" ht="13.2" hidden="1" customHeight="1" x14ac:dyDescent="0.25">
      <c r="A640" s="99"/>
      <c r="B640" s="110"/>
      <c r="C640" s="19">
        <v>136</v>
      </c>
      <c r="D640" s="20" t="s">
        <v>42</v>
      </c>
      <c r="E640" s="20" t="s">
        <v>395</v>
      </c>
      <c r="F640" s="19">
        <v>111</v>
      </c>
      <c r="G640" s="23">
        <f t="shared" si="572"/>
        <v>17.085000000000001</v>
      </c>
      <c r="H640" s="28">
        <f t="shared" si="570"/>
        <v>0</v>
      </c>
      <c r="I640" s="23"/>
      <c r="J640" s="23"/>
      <c r="K640" s="23"/>
      <c r="L640" s="23"/>
      <c r="M640" s="23">
        <v>17.085000000000001</v>
      </c>
      <c r="N640" s="23"/>
      <c r="O640" s="23"/>
      <c r="P640" s="28"/>
      <c r="Q640" s="23">
        <f t="shared" si="573"/>
        <v>0</v>
      </c>
      <c r="R640" s="28">
        <f t="shared" si="571"/>
        <v>0</v>
      </c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100"/>
      <c r="AE640" s="100"/>
    </row>
    <row r="641" spans="1:31" ht="13.2" hidden="1" customHeight="1" x14ac:dyDescent="0.25">
      <c r="A641" s="99"/>
      <c r="B641" s="110"/>
      <c r="C641" s="19">
        <v>136</v>
      </c>
      <c r="D641" s="20" t="s">
        <v>42</v>
      </c>
      <c r="E641" s="20" t="s">
        <v>395</v>
      </c>
      <c r="F641" s="19">
        <v>112</v>
      </c>
      <c r="G641" s="23">
        <f t="shared" si="572"/>
        <v>60.374000000000002</v>
      </c>
      <c r="H641" s="28">
        <f t="shared" si="570"/>
        <v>0</v>
      </c>
      <c r="I641" s="23"/>
      <c r="J641" s="23"/>
      <c r="K641" s="23"/>
      <c r="L641" s="23"/>
      <c r="M641" s="23">
        <v>60.374000000000002</v>
      </c>
      <c r="N641" s="23"/>
      <c r="O641" s="23"/>
      <c r="P641" s="28"/>
      <c r="Q641" s="23">
        <f t="shared" si="573"/>
        <v>0</v>
      </c>
      <c r="R641" s="28">
        <f t="shared" si="571"/>
        <v>0</v>
      </c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100"/>
      <c r="AE641" s="100"/>
    </row>
    <row r="642" spans="1:31" ht="13.2" hidden="1" customHeight="1" x14ac:dyDescent="0.25">
      <c r="A642" s="99"/>
      <c r="B642" s="110"/>
      <c r="C642" s="19">
        <v>136</v>
      </c>
      <c r="D642" s="20" t="s">
        <v>42</v>
      </c>
      <c r="E642" s="20" t="s">
        <v>395</v>
      </c>
      <c r="F642" s="19">
        <v>119</v>
      </c>
      <c r="G642" s="23">
        <f t="shared" si="572"/>
        <v>5.16</v>
      </c>
      <c r="H642" s="28">
        <f t="shared" si="570"/>
        <v>0</v>
      </c>
      <c r="I642" s="23"/>
      <c r="J642" s="23"/>
      <c r="K642" s="23"/>
      <c r="L642" s="23"/>
      <c r="M642" s="23">
        <v>5.16</v>
      </c>
      <c r="N642" s="23"/>
      <c r="O642" s="23"/>
      <c r="P642" s="28"/>
      <c r="Q642" s="23">
        <f t="shared" si="573"/>
        <v>0</v>
      </c>
      <c r="R642" s="28">
        <f t="shared" si="571"/>
        <v>0</v>
      </c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100"/>
      <c r="AE642" s="100"/>
    </row>
    <row r="643" spans="1:31" ht="13.2" hidden="1" customHeight="1" x14ac:dyDescent="0.25">
      <c r="A643" s="99"/>
      <c r="B643" s="110"/>
      <c r="C643" s="19">
        <v>136</v>
      </c>
      <c r="D643" s="20" t="s">
        <v>42</v>
      </c>
      <c r="E643" s="20" t="s">
        <v>395</v>
      </c>
      <c r="F643" s="19">
        <v>540</v>
      </c>
      <c r="G643" s="23">
        <f t="shared" si="572"/>
        <v>0</v>
      </c>
      <c r="H643" s="28">
        <f t="shared" si="570"/>
        <v>0</v>
      </c>
      <c r="I643" s="23"/>
      <c r="J643" s="23"/>
      <c r="K643" s="23"/>
      <c r="L643" s="23"/>
      <c r="M643" s="23"/>
      <c r="N643" s="23"/>
      <c r="O643" s="23"/>
      <c r="P643" s="28"/>
      <c r="Q643" s="23">
        <f t="shared" si="573"/>
        <v>0</v>
      </c>
      <c r="R643" s="28">
        <f t="shared" si="571"/>
        <v>0</v>
      </c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100"/>
      <c r="AE643" s="100"/>
    </row>
    <row r="644" spans="1:31" ht="13.2" hidden="1" customHeight="1" x14ac:dyDescent="0.25">
      <c r="A644" s="99"/>
      <c r="B644" s="110"/>
      <c r="C644" s="19">
        <v>136</v>
      </c>
      <c r="D644" s="20" t="s">
        <v>42</v>
      </c>
      <c r="E644" s="20" t="s">
        <v>395</v>
      </c>
      <c r="F644" s="19">
        <v>612</v>
      </c>
      <c r="G644" s="23">
        <f t="shared" si="572"/>
        <v>0</v>
      </c>
      <c r="H644" s="28">
        <f t="shared" si="570"/>
        <v>0</v>
      </c>
      <c r="I644" s="23"/>
      <c r="J644" s="23"/>
      <c r="K644" s="23"/>
      <c r="L644" s="23"/>
      <c r="M644" s="23"/>
      <c r="N644" s="23"/>
      <c r="O644" s="23"/>
      <c r="P644" s="28"/>
      <c r="Q644" s="23">
        <f t="shared" si="573"/>
        <v>0</v>
      </c>
      <c r="R644" s="28">
        <f t="shared" si="571"/>
        <v>0</v>
      </c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100"/>
      <c r="AE644" s="100"/>
    </row>
    <row r="645" spans="1:31" ht="13.2" hidden="1" customHeight="1" x14ac:dyDescent="0.25">
      <c r="A645" s="99"/>
      <c r="B645" s="106"/>
      <c r="C645" s="19">
        <v>136</v>
      </c>
      <c r="D645" s="20" t="s">
        <v>43</v>
      </c>
      <c r="E645" s="20" t="s">
        <v>395</v>
      </c>
      <c r="F645" s="19">
        <v>622</v>
      </c>
      <c r="G645" s="23">
        <f t="shared" si="572"/>
        <v>0</v>
      </c>
      <c r="H645" s="28">
        <f t="shared" si="570"/>
        <v>0</v>
      </c>
      <c r="I645" s="23"/>
      <c r="J645" s="23"/>
      <c r="K645" s="23"/>
      <c r="L645" s="23"/>
      <c r="M645" s="23"/>
      <c r="N645" s="23"/>
      <c r="O645" s="23"/>
      <c r="P645" s="28"/>
      <c r="Q645" s="23">
        <f t="shared" si="573"/>
        <v>0</v>
      </c>
      <c r="R645" s="28">
        <f t="shared" si="571"/>
        <v>0</v>
      </c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100"/>
      <c r="AE645" s="100"/>
    </row>
    <row r="646" spans="1:31" ht="13.5" hidden="1" customHeight="1" x14ac:dyDescent="0.25">
      <c r="A646" s="99"/>
      <c r="B646" s="95" t="s">
        <v>15</v>
      </c>
      <c r="C646" s="19"/>
      <c r="D646" s="20"/>
      <c r="E646" s="20"/>
      <c r="F646" s="19"/>
      <c r="G646" s="23">
        <f t="shared" si="572"/>
        <v>0</v>
      </c>
      <c r="H646" s="28">
        <f t="shared" si="570"/>
        <v>0</v>
      </c>
      <c r="I646" s="29"/>
      <c r="J646" s="29"/>
      <c r="K646" s="29"/>
      <c r="L646" s="29"/>
      <c r="M646" s="29"/>
      <c r="N646" s="29"/>
      <c r="O646" s="29"/>
      <c r="P646" s="28"/>
      <c r="Q646" s="23">
        <f t="shared" si="573"/>
        <v>0</v>
      </c>
      <c r="R646" s="28">
        <f t="shared" si="571"/>
        <v>0</v>
      </c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100"/>
      <c r="AE646" s="100"/>
    </row>
    <row r="647" spans="1:31" hidden="1" x14ac:dyDescent="0.25">
      <c r="A647" s="99"/>
      <c r="B647" s="95" t="s">
        <v>12</v>
      </c>
      <c r="C647" s="19"/>
      <c r="D647" s="20"/>
      <c r="E647" s="20"/>
      <c r="F647" s="19"/>
      <c r="G647" s="23">
        <f t="shared" si="572"/>
        <v>0</v>
      </c>
      <c r="H647" s="28">
        <f t="shared" si="570"/>
        <v>0</v>
      </c>
      <c r="I647" s="29"/>
      <c r="J647" s="29"/>
      <c r="K647" s="29"/>
      <c r="L647" s="29"/>
      <c r="M647" s="29"/>
      <c r="N647" s="29"/>
      <c r="O647" s="29"/>
      <c r="P647" s="28"/>
      <c r="Q647" s="23">
        <f t="shared" si="573"/>
        <v>0</v>
      </c>
      <c r="R647" s="28">
        <f t="shared" si="571"/>
        <v>0</v>
      </c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100"/>
      <c r="AE647" s="100"/>
    </row>
    <row r="648" spans="1:31" ht="18.600000000000001" customHeight="1" x14ac:dyDescent="0.25">
      <c r="A648" s="99" t="s">
        <v>536</v>
      </c>
      <c r="B648" s="95" t="s">
        <v>537</v>
      </c>
      <c r="C648" s="19"/>
      <c r="D648" s="20"/>
      <c r="E648" s="20"/>
      <c r="F648" s="19"/>
      <c r="G648" s="23">
        <f>I648+K648+M648+O648</f>
        <v>17</v>
      </c>
      <c r="H648" s="23">
        <f>J648+L648+N648+P648</f>
        <v>0</v>
      </c>
      <c r="I648" s="29"/>
      <c r="J648" s="29"/>
      <c r="K648" s="29"/>
      <c r="L648" s="29"/>
      <c r="M648" s="29">
        <v>17</v>
      </c>
      <c r="N648" s="29"/>
      <c r="O648" s="29"/>
      <c r="P648" s="28"/>
      <c r="Q648" s="23">
        <f>S648+U648+W648+Y648</f>
        <v>17</v>
      </c>
      <c r="R648" s="23">
        <f>T648+V648+X648+Z648</f>
        <v>0</v>
      </c>
      <c r="S648" s="23"/>
      <c r="T648" s="23"/>
      <c r="U648" s="23">
        <v>17</v>
      </c>
      <c r="V648" s="23"/>
      <c r="W648" s="23"/>
      <c r="X648" s="23"/>
      <c r="Y648" s="23"/>
      <c r="Z648" s="23"/>
      <c r="AA648" s="23">
        <v>17</v>
      </c>
      <c r="AB648" s="23">
        <v>17</v>
      </c>
      <c r="AC648" s="23">
        <v>17</v>
      </c>
      <c r="AD648" s="100" t="s">
        <v>493</v>
      </c>
      <c r="AE648" s="100" t="s">
        <v>607</v>
      </c>
    </row>
    <row r="649" spans="1:31" ht="25.2" customHeight="1" x14ac:dyDescent="0.25">
      <c r="A649" s="99"/>
      <c r="B649" s="95" t="s">
        <v>119</v>
      </c>
      <c r="C649" s="19"/>
      <c r="D649" s="20"/>
      <c r="E649" s="20"/>
      <c r="F649" s="19"/>
      <c r="G649" s="23">
        <f>ROUND(G650/G648,1)</f>
        <v>644.5</v>
      </c>
      <c r="H649" s="23" t="e">
        <f t="shared" ref="H649:AC649" si="574">ROUND(H650/H648,1)</f>
        <v>#DIV/0!</v>
      </c>
      <c r="I649" s="23" t="e">
        <f t="shared" si="574"/>
        <v>#DIV/0!</v>
      </c>
      <c r="J649" s="23" t="e">
        <f t="shared" si="574"/>
        <v>#DIV/0!</v>
      </c>
      <c r="K649" s="23" t="e">
        <f t="shared" si="574"/>
        <v>#DIV/0!</v>
      </c>
      <c r="L649" s="23" t="e">
        <f t="shared" si="574"/>
        <v>#DIV/0!</v>
      </c>
      <c r="M649" s="23">
        <f t="shared" si="574"/>
        <v>451.2</v>
      </c>
      <c r="N649" s="23" t="e">
        <f t="shared" si="574"/>
        <v>#DIV/0!</v>
      </c>
      <c r="O649" s="23" t="e">
        <f t="shared" si="574"/>
        <v>#DIV/0!</v>
      </c>
      <c r="P649" s="23" t="e">
        <f t="shared" si="574"/>
        <v>#DIV/0!</v>
      </c>
      <c r="Q649" s="23">
        <f t="shared" si="574"/>
        <v>798.6</v>
      </c>
      <c r="R649" s="23" t="e">
        <f t="shared" si="574"/>
        <v>#DIV/0!</v>
      </c>
      <c r="S649" s="27" t="e">
        <f t="shared" si="574"/>
        <v>#DIV/0!</v>
      </c>
      <c r="T649" s="23" t="e">
        <f t="shared" si="574"/>
        <v>#DIV/0!</v>
      </c>
      <c r="U649" s="23">
        <f t="shared" si="574"/>
        <v>798.6</v>
      </c>
      <c r="V649" s="23" t="e">
        <f t="shared" si="574"/>
        <v>#DIV/0!</v>
      </c>
      <c r="W649" s="27" t="e">
        <f t="shared" si="574"/>
        <v>#DIV/0!</v>
      </c>
      <c r="X649" s="27" t="e">
        <f t="shared" si="574"/>
        <v>#DIV/0!</v>
      </c>
      <c r="Y649" s="27" t="e">
        <f t="shared" si="574"/>
        <v>#DIV/0!</v>
      </c>
      <c r="Z649" s="23" t="e">
        <f t="shared" si="574"/>
        <v>#DIV/0!</v>
      </c>
      <c r="AA649" s="23">
        <f t="shared" si="574"/>
        <v>193.4</v>
      </c>
      <c r="AB649" s="23">
        <f t="shared" si="574"/>
        <v>193.4</v>
      </c>
      <c r="AC649" s="23">
        <f t="shared" si="574"/>
        <v>193.4</v>
      </c>
      <c r="AD649" s="100"/>
      <c r="AE649" s="100"/>
    </row>
    <row r="650" spans="1:31" ht="26.4" customHeight="1" x14ac:dyDescent="0.25">
      <c r="A650" s="99"/>
      <c r="B650" s="95" t="s">
        <v>101</v>
      </c>
      <c r="C650" s="19"/>
      <c r="D650" s="20"/>
      <c r="E650" s="20"/>
      <c r="F650" s="19"/>
      <c r="G650" s="23">
        <f t="shared" ref="G650:AC650" si="575">SUM(G651:G660)</f>
        <v>10957</v>
      </c>
      <c r="H650" s="23">
        <f t="shared" si="575"/>
        <v>0</v>
      </c>
      <c r="I650" s="23">
        <f t="shared" si="575"/>
        <v>0</v>
      </c>
      <c r="J650" s="23">
        <f t="shared" si="575"/>
        <v>0</v>
      </c>
      <c r="K650" s="23">
        <f t="shared" si="575"/>
        <v>3287</v>
      </c>
      <c r="L650" s="23">
        <f t="shared" si="575"/>
        <v>0</v>
      </c>
      <c r="M650" s="23">
        <f t="shared" si="575"/>
        <v>7670</v>
      </c>
      <c r="N650" s="23">
        <f t="shared" si="575"/>
        <v>0</v>
      </c>
      <c r="O650" s="23">
        <f t="shared" si="575"/>
        <v>0</v>
      </c>
      <c r="P650" s="23">
        <f t="shared" si="575"/>
        <v>0</v>
      </c>
      <c r="Q650" s="23">
        <f>SUM(Q651:Q660)</f>
        <v>13576.314</v>
      </c>
      <c r="R650" s="23">
        <f t="shared" si="575"/>
        <v>0</v>
      </c>
      <c r="S650" s="23">
        <f t="shared" si="575"/>
        <v>0</v>
      </c>
      <c r="T650" s="23">
        <f t="shared" si="575"/>
        <v>0</v>
      </c>
      <c r="U650" s="23">
        <f t="shared" si="575"/>
        <v>13576.314</v>
      </c>
      <c r="V650" s="23">
        <f t="shared" si="575"/>
        <v>0</v>
      </c>
      <c r="W650" s="23">
        <f t="shared" si="575"/>
        <v>0</v>
      </c>
      <c r="X650" s="23">
        <f t="shared" si="575"/>
        <v>0</v>
      </c>
      <c r="Y650" s="23">
        <f t="shared" si="575"/>
        <v>0</v>
      </c>
      <c r="Z650" s="23">
        <f t="shared" si="575"/>
        <v>0</v>
      </c>
      <c r="AA650" s="23">
        <f t="shared" si="575"/>
        <v>3287</v>
      </c>
      <c r="AB650" s="23">
        <f t="shared" si="575"/>
        <v>3287</v>
      </c>
      <c r="AC650" s="23">
        <f t="shared" si="575"/>
        <v>3287</v>
      </c>
      <c r="AD650" s="100"/>
      <c r="AE650" s="100"/>
    </row>
    <row r="651" spans="1:31" ht="13.2" customHeight="1" x14ac:dyDescent="0.25">
      <c r="A651" s="99"/>
      <c r="B651" s="105" t="s">
        <v>17</v>
      </c>
      <c r="C651" s="19">
        <v>136</v>
      </c>
      <c r="D651" s="20" t="s">
        <v>41</v>
      </c>
      <c r="E651" s="19" t="s">
        <v>394</v>
      </c>
      <c r="F651" s="19">
        <v>244</v>
      </c>
      <c r="G651" s="23">
        <f>I651+K651+M651+O651</f>
        <v>3287</v>
      </c>
      <c r="H651" s="28">
        <f t="shared" ref="H651:H660" si="576">J651+L651+N651+P651</f>
        <v>0</v>
      </c>
      <c r="I651" s="29"/>
      <c r="J651" s="29"/>
      <c r="K651" s="29">
        <v>3287</v>
      </c>
      <c r="L651" s="29"/>
      <c r="M651" s="29"/>
      <c r="N651" s="29"/>
      <c r="O651" s="29"/>
      <c r="P651" s="28"/>
      <c r="Q651" s="23">
        <f>S651+U651+W651+Y651</f>
        <v>1281.614</v>
      </c>
      <c r="R651" s="28">
        <f t="shared" ref="R651:R660" si="577">T651+V651+X651+Z651</f>
        <v>0</v>
      </c>
      <c r="S651" s="23"/>
      <c r="T651" s="23"/>
      <c r="U651" s="23">
        <v>1281.614</v>
      </c>
      <c r="V651" s="23"/>
      <c r="W651" s="23"/>
      <c r="X651" s="23"/>
      <c r="Y651" s="23"/>
      <c r="Z651" s="23"/>
      <c r="AA651" s="23"/>
      <c r="AB651" s="23"/>
      <c r="AC651" s="23"/>
      <c r="AD651" s="100"/>
      <c r="AE651" s="100"/>
    </row>
    <row r="652" spans="1:31" ht="13.2" customHeight="1" x14ac:dyDescent="0.25">
      <c r="A652" s="99"/>
      <c r="B652" s="110"/>
      <c r="C652" s="19">
        <v>136</v>
      </c>
      <c r="D652" s="20" t="s">
        <v>41</v>
      </c>
      <c r="E652" s="19" t="s">
        <v>394</v>
      </c>
      <c r="F652" s="19">
        <v>242</v>
      </c>
      <c r="G652" s="23"/>
      <c r="H652" s="28"/>
      <c r="I652" s="29"/>
      <c r="J652" s="29"/>
      <c r="K652" s="29"/>
      <c r="L652" s="29"/>
      <c r="M652" s="29"/>
      <c r="N652" s="29"/>
      <c r="O652" s="29"/>
      <c r="P652" s="28"/>
      <c r="Q652" s="23">
        <f>S652+U652+W652+Y652</f>
        <v>0</v>
      </c>
      <c r="R652" s="28"/>
      <c r="S652" s="23"/>
      <c r="T652" s="23"/>
      <c r="U652" s="23"/>
      <c r="V652" s="23"/>
      <c r="W652" s="23"/>
      <c r="X652" s="23"/>
      <c r="Y652" s="23"/>
      <c r="Z652" s="23"/>
      <c r="AA652" s="23">
        <v>3287</v>
      </c>
      <c r="AB652" s="23">
        <v>3287</v>
      </c>
      <c r="AC652" s="23">
        <v>3287</v>
      </c>
      <c r="AD652" s="100"/>
      <c r="AE652" s="100"/>
    </row>
    <row r="653" spans="1:31" ht="13.2" customHeight="1" x14ac:dyDescent="0.25">
      <c r="A653" s="99"/>
      <c r="B653" s="106"/>
      <c r="C653" s="19">
        <v>136</v>
      </c>
      <c r="D653" s="20" t="s">
        <v>42</v>
      </c>
      <c r="E653" s="19" t="s">
        <v>394</v>
      </c>
      <c r="F653" s="19">
        <v>612</v>
      </c>
      <c r="G653" s="23">
        <f t="shared" ref="G653:G660" si="578">I653+K653+M653+O653</f>
        <v>0</v>
      </c>
      <c r="H653" s="28">
        <f t="shared" si="576"/>
        <v>0</v>
      </c>
      <c r="I653" s="29"/>
      <c r="J653" s="29"/>
      <c r="K653" s="29"/>
      <c r="L653" s="29"/>
      <c r="M653" s="29"/>
      <c r="N653" s="29"/>
      <c r="O653" s="29"/>
      <c r="P653" s="28"/>
      <c r="Q653" s="23">
        <f t="shared" ref="Q653:Q660" si="579">S653+U653+W653+Y653</f>
        <v>3678.386</v>
      </c>
      <c r="R653" s="28">
        <f t="shared" si="577"/>
        <v>0</v>
      </c>
      <c r="S653" s="23"/>
      <c r="T653" s="23"/>
      <c r="U653" s="23">
        <v>3678.386</v>
      </c>
      <c r="V653" s="23"/>
      <c r="W653" s="23"/>
      <c r="X653" s="23"/>
      <c r="Y653" s="23"/>
      <c r="Z653" s="23"/>
      <c r="AA653" s="23"/>
      <c r="AB653" s="23"/>
      <c r="AC653" s="23"/>
      <c r="AD653" s="100"/>
      <c r="AE653" s="100"/>
    </row>
    <row r="654" spans="1:31" ht="13.2" customHeight="1" x14ac:dyDescent="0.25">
      <c r="A654" s="99"/>
      <c r="B654" s="105" t="s">
        <v>14</v>
      </c>
      <c r="C654" s="19">
        <v>136</v>
      </c>
      <c r="D654" s="20" t="s">
        <v>42</v>
      </c>
      <c r="E654" s="20" t="s">
        <v>394</v>
      </c>
      <c r="F654" s="19">
        <v>244</v>
      </c>
      <c r="G654" s="23">
        <f t="shared" si="578"/>
        <v>0</v>
      </c>
      <c r="H654" s="28">
        <f t="shared" si="576"/>
        <v>0</v>
      </c>
      <c r="I654" s="23"/>
      <c r="J654" s="23"/>
      <c r="K654" s="23"/>
      <c r="L654" s="23"/>
      <c r="M654" s="23"/>
      <c r="N654" s="23"/>
      <c r="O654" s="23"/>
      <c r="P654" s="28"/>
      <c r="Q654" s="23">
        <f t="shared" si="579"/>
        <v>8616.3140000000003</v>
      </c>
      <c r="R654" s="28">
        <f t="shared" si="577"/>
        <v>0</v>
      </c>
      <c r="S654" s="23"/>
      <c r="T654" s="23"/>
      <c r="U654" s="23">
        <v>8616.3140000000003</v>
      </c>
      <c r="V654" s="23"/>
      <c r="W654" s="23"/>
      <c r="X654" s="23"/>
      <c r="Y654" s="23"/>
      <c r="Z654" s="23"/>
      <c r="AA654" s="23"/>
      <c r="AB654" s="23"/>
      <c r="AC654" s="23"/>
      <c r="AD654" s="100"/>
      <c r="AE654" s="100"/>
    </row>
    <row r="655" spans="1:31" ht="13.2" customHeight="1" x14ac:dyDescent="0.25">
      <c r="A655" s="99"/>
      <c r="B655" s="110"/>
      <c r="C655" s="19">
        <v>136</v>
      </c>
      <c r="D655" s="20" t="s">
        <v>42</v>
      </c>
      <c r="E655" s="20" t="s">
        <v>395</v>
      </c>
      <c r="F655" s="19">
        <v>112</v>
      </c>
      <c r="G655" s="23">
        <f t="shared" si="578"/>
        <v>0</v>
      </c>
      <c r="H655" s="28">
        <f t="shared" si="576"/>
        <v>0</v>
      </c>
      <c r="I655" s="23"/>
      <c r="J655" s="23"/>
      <c r="K655" s="23"/>
      <c r="L655" s="23"/>
      <c r="M655" s="23"/>
      <c r="N655" s="23"/>
      <c r="O655" s="23"/>
      <c r="P655" s="28"/>
      <c r="Q655" s="23">
        <f t="shared" si="579"/>
        <v>0</v>
      </c>
      <c r="R655" s="28">
        <f t="shared" si="577"/>
        <v>0</v>
      </c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100"/>
      <c r="AE655" s="100"/>
    </row>
    <row r="656" spans="1:31" ht="13.2" customHeight="1" x14ac:dyDescent="0.25">
      <c r="A656" s="99"/>
      <c r="B656" s="110"/>
      <c r="C656" s="19">
        <v>136</v>
      </c>
      <c r="D656" s="20" t="s">
        <v>42</v>
      </c>
      <c r="E656" s="20" t="s">
        <v>395</v>
      </c>
      <c r="F656" s="19">
        <v>540</v>
      </c>
      <c r="G656" s="23">
        <f t="shared" si="578"/>
        <v>6460</v>
      </c>
      <c r="H656" s="28">
        <f t="shared" si="576"/>
        <v>0</v>
      </c>
      <c r="I656" s="23"/>
      <c r="J656" s="23"/>
      <c r="K656" s="23"/>
      <c r="L656" s="23"/>
      <c r="M656" s="23">
        <v>6460</v>
      </c>
      <c r="N656" s="23"/>
      <c r="O656" s="23"/>
      <c r="P656" s="28"/>
      <c r="Q656" s="23">
        <f t="shared" si="579"/>
        <v>0</v>
      </c>
      <c r="R656" s="28">
        <f t="shared" si="577"/>
        <v>0</v>
      </c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100"/>
      <c r="AE656" s="100"/>
    </row>
    <row r="657" spans="1:31" ht="13.2" customHeight="1" x14ac:dyDescent="0.25">
      <c r="A657" s="99"/>
      <c r="B657" s="110"/>
      <c r="C657" s="19">
        <v>136</v>
      </c>
      <c r="D657" s="20" t="s">
        <v>42</v>
      </c>
      <c r="E657" s="20" t="s">
        <v>395</v>
      </c>
      <c r="F657" s="19">
        <v>612</v>
      </c>
      <c r="G657" s="23">
        <f t="shared" si="578"/>
        <v>1210</v>
      </c>
      <c r="H657" s="28">
        <f t="shared" si="576"/>
        <v>0</v>
      </c>
      <c r="I657" s="23"/>
      <c r="J657" s="23"/>
      <c r="K657" s="23"/>
      <c r="L657" s="23"/>
      <c r="M657" s="23">
        <v>1210</v>
      </c>
      <c r="N657" s="23"/>
      <c r="O657" s="23"/>
      <c r="P657" s="28"/>
      <c r="Q657" s="23">
        <f t="shared" si="579"/>
        <v>0</v>
      </c>
      <c r="R657" s="28">
        <f t="shared" si="577"/>
        <v>0</v>
      </c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100"/>
      <c r="AE657" s="100"/>
    </row>
    <row r="658" spans="1:31" ht="13.5" customHeight="1" x14ac:dyDescent="0.25">
      <c r="A658" s="99"/>
      <c r="B658" s="106"/>
      <c r="C658" s="19">
        <v>136</v>
      </c>
      <c r="D658" s="20" t="s">
        <v>43</v>
      </c>
      <c r="E658" s="20" t="s">
        <v>395</v>
      </c>
      <c r="F658" s="19">
        <v>622</v>
      </c>
      <c r="G658" s="23">
        <f t="shared" si="578"/>
        <v>0</v>
      </c>
      <c r="H658" s="28">
        <f t="shared" si="576"/>
        <v>0</v>
      </c>
      <c r="I658" s="23"/>
      <c r="J658" s="23"/>
      <c r="K658" s="23"/>
      <c r="L658" s="23"/>
      <c r="M658" s="23"/>
      <c r="N658" s="23"/>
      <c r="O658" s="23"/>
      <c r="P658" s="28"/>
      <c r="Q658" s="23">
        <f t="shared" si="579"/>
        <v>0</v>
      </c>
      <c r="R658" s="28">
        <f t="shared" si="577"/>
        <v>0</v>
      </c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100"/>
      <c r="AE658" s="100"/>
    </row>
    <row r="659" spans="1:31" x14ac:dyDescent="0.25">
      <c r="A659" s="99"/>
      <c r="B659" s="95" t="s">
        <v>15</v>
      </c>
      <c r="C659" s="19"/>
      <c r="D659" s="20"/>
      <c r="E659" s="20"/>
      <c r="F659" s="19"/>
      <c r="G659" s="23">
        <f t="shared" si="578"/>
        <v>0</v>
      </c>
      <c r="H659" s="28">
        <f t="shared" si="576"/>
        <v>0</v>
      </c>
      <c r="I659" s="29"/>
      <c r="J659" s="29"/>
      <c r="K659" s="29"/>
      <c r="L659" s="29"/>
      <c r="M659" s="29"/>
      <c r="N659" s="29"/>
      <c r="O659" s="29"/>
      <c r="P659" s="28"/>
      <c r="Q659" s="23">
        <f t="shared" si="579"/>
        <v>0</v>
      </c>
      <c r="R659" s="28">
        <f t="shared" si="577"/>
        <v>0</v>
      </c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100"/>
      <c r="AE659" s="100"/>
    </row>
    <row r="660" spans="1:31" ht="81" customHeight="1" x14ac:dyDescent="0.25">
      <c r="A660" s="99"/>
      <c r="B660" s="95" t="s">
        <v>12</v>
      </c>
      <c r="C660" s="19"/>
      <c r="D660" s="20"/>
      <c r="E660" s="20"/>
      <c r="F660" s="19"/>
      <c r="G660" s="23">
        <f t="shared" si="578"/>
        <v>0</v>
      </c>
      <c r="H660" s="28">
        <f t="shared" si="576"/>
        <v>0</v>
      </c>
      <c r="I660" s="29"/>
      <c r="J660" s="29"/>
      <c r="K660" s="29"/>
      <c r="L660" s="29"/>
      <c r="M660" s="29"/>
      <c r="N660" s="29"/>
      <c r="O660" s="29"/>
      <c r="P660" s="28"/>
      <c r="Q660" s="23">
        <f t="shared" si="579"/>
        <v>0</v>
      </c>
      <c r="R660" s="28">
        <f t="shared" si="577"/>
        <v>0</v>
      </c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100"/>
      <c r="AE660" s="100"/>
    </row>
    <row r="661" spans="1:31" x14ac:dyDescent="0.25">
      <c r="A661" s="99" t="s">
        <v>535</v>
      </c>
      <c r="B661" s="95" t="s">
        <v>138</v>
      </c>
      <c r="C661" s="19"/>
      <c r="D661" s="20"/>
      <c r="E661" s="20"/>
      <c r="F661" s="19"/>
      <c r="G661" s="23">
        <f>I661+K661+M661+O661</f>
        <v>1</v>
      </c>
      <c r="H661" s="23">
        <f>J661+L661+N661+P661</f>
        <v>0</v>
      </c>
      <c r="I661" s="29"/>
      <c r="J661" s="29"/>
      <c r="K661" s="29"/>
      <c r="L661" s="29"/>
      <c r="M661" s="29"/>
      <c r="N661" s="29"/>
      <c r="O661" s="29">
        <v>1</v>
      </c>
      <c r="P661" s="28"/>
      <c r="Q661" s="23">
        <f>S661+U661+W661+Y661</f>
        <v>0</v>
      </c>
      <c r="R661" s="23">
        <f>T661+V661+X661+Z661</f>
        <v>0</v>
      </c>
      <c r="S661" s="23"/>
      <c r="T661" s="23"/>
      <c r="U661" s="23">
        <v>0</v>
      </c>
      <c r="V661" s="23"/>
      <c r="W661" s="23"/>
      <c r="X661" s="23"/>
      <c r="Y661" s="23"/>
      <c r="Z661" s="23"/>
      <c r="AA661" s="23">
        <v>1</v>
      </c>
      <c r="AB661" s="23">
        <v>1</v>
      </c>
      <c r="AC661" s="54">
        <v>1</v>
      </c>
      <c r="AD661" s="100" t="s">
        <v>76</v>
      </c>
      <c r="AE661" s="100" t="s">
        <v>408</v>
      </c>
    </row>
    <row r="662" spans="1:31" ht="26.4" customHeight="1" x14ac:dyDescent="0.25">
      <c r="A662" s="99"/>
      <c r="B662" s="95" t="s">
        <v>119</v>
      </c>
      <c r="C662" s="19"/>
      <c r="D662" s="20"/>
      <c r="E662" s="20"/>
      <c r="F662" s="19"/>
      <c r="G662" s="23">
        <f>ROUND(G663/G661,1)</f>
        <v>2936</v>
      </c>
      <c r="H662" s="23" t="e">
        <f t="shared" ref="H662:AC662" si="580">ROUND(H663/H661,1)</f>
        <v>#DIV/0!</v>
      </c>
      <c r="I662" s="23" t="e">
        <f t="shared" si="580"/>
        <v>#DIV/0!</v>
      </c>
      <c r="J662" s="23" t="e">
        <f t="shared" si="580"/>
        <v>#DIV/0!</v>
      </c>
      <c r="K662" s="23" t="e">
        <f t="shared" si="580"/>
        <v>#DIV/0!</v>
      </c>
      <c r="L662" s="23" t="e">
        <f t="shared" si="580"/>
        <v>#DIV/0!</v>
      </c>
      <c r="M662" s="23" t="e">
        <f t="shared" si="580"/>
        <v>#DIV/0!</v>
      </c>
      <c r="N662" s="23" t="e">
        <f t="shared" si="580"/>
        <v>#DIV/0!</v>
      </c>
      <c r="O662" s="23">
        <f t="shared" si="580"/>
        <v>0</v>
      </c>
      <c r="P662" s="23" t="e">
        <f t="shared" si="580"/>
        <v>#DIV/0!</v>
      </c>
      <c r="Q662" s="27" t="e">
        <f t="shared" si="580"/>
        <v>#DIV/0!</v>
      </c>
      <c r="R662" s="27" t="e">
        <f t="shared" si="580"/>
        <v>#DIV/0!</v>
      </c>
      <c r="S662" s="27" t="e">
        <f t="shared" si="580"/>
        <v>#DIV/0!</v>
      </c>
      <c r="T662" s="27" t="e">
        <f t="shared" si="580"/>
        <v>#DIV/0!</v>
      </c>
      <c r="U662" s="27" t="e">
        <f t="shared" si="580"/>
        <v>#DIV/0!</v>
      </c>
      <c r="V662" s="23" t="e">
        <f t="shared" si="580"/>
        <v>#DIV/0!</v>
      </c>
      <c r="W662" s="27" t="e">
        <f t="shared" si="580"/>
        <v>#DIV/0!</v>
      </c>
      <c r="X662" s="23" t="e">
        <f t="shared" si="580"/>
        <v>#DIV/0!</v>
      </c>
      <c r="Y662" s="27" t="e">
        <f t="shared" si="580"/>
        <v>#DIV/0!</v>
      </c>
      <c r="Z662" s="23" t="e">
        <f t="shared" si="580"/>
        <v>#DIV/0!</v>
      </c>
      <c r="AA662" s="23">
        <f t="shared" si="580"/>
        <v>1890</v>
      </c>
      <c r="AB662" s="23">
        <f t="shared" si="580"/>
        <v>1890</v>
      </c>
      <c r="AC662" s="54">
        <f t="shared" si="580"/>
        <v>1890</v>
      </c>
      <c r="AD662" s="100"/>
      <c r="AE662" s="100"/>
    </row>
    <row r="663" spans="1:31" ht="38.4" customHeight="1" x14ac:dyDescent="0.25">
      <c r="A663" s="99"/>
      <c r="B663" s="95" t="s">
        <v>101</v>
      </c>
      <c r="C663" s="19"/>
      <c r="D663" s="20"/>
      <c r="E663" s="20"/>
      <c r="F663" s="19"/>
      <c r="G663" s="23">
        <f t="shared" ref="G663:AC663" si="581">SUM(G664:G672)</f>
        <v>2936</v>
      </c>
      <c r="H663" s="23">
        <f t="shared" si="581"/>
        <v>0</v>
      </c>
      <c r="I663" s="23">
        <f t="shared" si="581"/>
        <v>0</v>
      </c>
      <c r="J663" s="23">
        <f t="shared" si="581"/>
        <v>0</v>
      </c>
      <c r="K663" s="23">
        <f t="shared" si="581"/>
        <v>1890</v>
      </c>
      <c r="L663" s="23">
        <f t="shared" si="581"/>
        <v>0</v>
      </c>
      <c r="M663" s="23">
        <f t="shared" si="581"/>
        <v>1046</v>
      </c>
      <c r="N663" s="23">
        <f t="shared" si="581"/>
        <v>0</v>
      </c>
      <c r="O663" s="23">
        <f t="shared" si="581"/>
        <v>0</v>
      </c>
      <c r="P663" s="23">
        <f t="shared" si="581"/>
        <v>0</v>
      </c>
      <c r="Q663" s="23">
        <f t="shared" si="581"/>
        <v>0</v>
      </c>
      <c r="R663" s="23">
        <f t="shared" si="581"/>
        <v>0</v>
      </c>
      <c r="S663" s="23">
        <f t="shared" si="581"/>
        <v>0</v>
      </c>
      <c r="T663" s="23">
        <f t="shared" si="581"/>
        <v>0</v>
      </c>
      <c r="U663" s="23">
        <f t="shared" si="581"/>
        <v>0</v>
      </c>
      <c r="V663" s="23">
        <f t="shared" si="581"/>
        <v>0</v>
      </c>
      <c r="W663" s="23">
        <f t="shared" si="581"/>
        <v>0</v>
      </c>
      <c r="X663" s="23">
        <f t="shared" si="581"/>
        <v>0</v>
      </c>
      <c r="Y663" s="23">
        <f t="shared" si="581"/>
        <v>0</v>
      </c>
      <c r="Z663" s="23">
        <f t="shared" si="581"/>
        <v>0</v>
      </c>
      <c r="AA663" s="23">
        <f t="shared" si="581"/>
        <v>1890</v>
      </c>
      <c r="AB663" s="23">
        <f t="shared" si="581"/>
        <v>1890</v>
      </c>
      <c r="AC663" s="54">
        <f t="shared" si="581"/>
        <v>1890</v>
      </c>
      <c r="AD663" s="100"/>
      <c r="AE663" s="100"/>
    </row>
    <row r="664" spans="1:31" ht="13.2" customHeight="1" x14ac:dyDescent="0.25">
      <c r="A664" s="99"/>
      <c r="B664" s="105" t="s">
        <v>17</v>
      </c>
      <c r="C664" s="19">
        <v>136</v>
      </c>
      <c r="D664" s="20" t="s">
        <v>41</v>
      </c>
      <c r="E664" s="19" t="s">
        <v>394</v>
      </c>
      <c r="F664" s="19">
        <v>244</v>
      </c>
      <c r="G664" s="23">
        <f>I664+K664+M664+O664</f>
        <v>1890</v>
      </c>
      <c r="H664" s="28">
        <f t="shared" ref="H664:H672" si="582">J664+L664+N664+P664</f>
        <v>0</v>
      </c>
      <c r="I664" s="29"/>
      <c r="J664" s="29"/>
      <c r="K664" s="29">
        <v>1890</v>
      </c>
      <c r="L664" s="29"/>
      <c r="M664" s="29"/>
      <c r="N664" s="29"/>
      <c r="O664" s="29"/>
      <c r="P664" s="28"/>
      <c r="Q664" s="23">
        <f>S664+U664+W664+Y664</f>
        <v>0</v>
      </c>
      <c r="R664" s="28">
        <f t="shared" ref="R664:R672" si="583">T664+V664+X664+Z664</f>
        <v>0</v>
      </c>
      <c r="S664" s="23"/>
      <c r="T664" s="23"/>
      <c r="U664" s="23"/>
      <c r="V664" s="23"/>
      <c r="W664" s="23"/>
      <c r="X664" s="23"/>
      <c r="Y664" s="23"/>
      <c r="Z664" s="23"/>
      <c r="AA664" s="23">
        <v>1890</v>
      </c>
      <c r="AB664" s="23">
        <v>1890</v>
      </c>
      <c r="AC664" s="54">
        <v>1890</v>
      </c>
      <c r="AD664" s="100"/>
      <c r="AE664" s="100"/>
    </row>
    <row r="665" spans="1:31" ht="13.2" customHeight="1" x14ac:dyDescent="0.25">
      <c r="A665" s="99"/>
      <c r="B665" s="106"/>
      <c r="C665" s="19">
        <v>136</v>
      </c>
      <c r="D665" s="20" t="s">
        <v>42</v>
      </c>
      <c r="E665" s="19" t="s">
        <v>394</v>
      </c>
      <c r="F665" s="19">
        <v>612</v>
      </c>
      <c r="G665" s="23">
        <f t="shared" ref="G665:G672" si="584">I665+K665+M665+O665</f>
        <v>0</v>
      </c>
      <c r="H665" s="28">
        <f t="shared" si="582"/>
        <v>0</v>
      </c>
      <c r="I665" s="29"/>
      <c r="J665" s="29"/>
      <c r="K665" s="29"/>
      <c r="L665" s="29"/>
      <c r="M665" s="29"/>
      <c r="N665" s="29"/>
      <c r="O665" s="29"/>
      <c r="P665" s="28"/>
      <c r="Q665" s="23">
        <f t="shared" ref="Q665:Q672" si="585">S665+U665+W665+Y665</f>
        <v>0</v>
      </c>
      <c r="R665" s="28">
        <f t="shared" si="583"/>
        <v>0</v>
      </c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54"/>
      <c r="AD665" s="100"/>
      <c r="AE665" s="100"/>
    </row>
    <row r="666" spans="1:31" ht="13.2" customHeight="1" x14ac:dyDescent="0.25">
      <c r="A666" s="99"/>
      <c r="B666" s="105" t="s">
        <v>14</v>
      </c>
      <c r="C666" s="19">
        <v>136</v>
      </c>
      <c r="D666" s="20" t="s">
        <v>42</v>
      </c>
      <c r="E666" s="20" t="s">
        <v>395</v>
      </c>
      <c r="F666" s="19">
        <v>244</v>
      </c>
      <c r="G666" s="23">
        <f t="shared" si="584"/>
        <v>1046</v>
      </c>
      <c r="H666" s="28">
        <f t="shared" si="582"/>
        <v>0</v>
      </c>
      <c r="I666" s="23"/>
      <c r="J666" s="23"/>
      <c r="K666" s="23"/>
      <c r="L666" s="23"/>
      <c r="M666" s="23">
        <v>1046</v>
      </c>
      <c r="N666" s="23"/>
      <c r="O666" s="23"/>
      <c r="P666" s="28"/>
      <c r="Q666" s="23">
        <f t="shared" si="585"/>
        <v>0</v>
      </c>
      <c r="R666" s="28">
        <f t="shared" si="583"/>
        <v>0</v>
      </c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54"/>
      <c r="AD666" s="100"/>
      <c r="AE666" s="100"/>
    </row>
    <row r="667" spans="1:31" ht="13.2" customHeight="1" x14ac:dyDescent="0.25">
      <c r="A667" s="99"/>
      <c r="B667" s="110"/>
      <c r="C667" s="19">
        <v>136</v>
      </c>
      <c r="D667" s="20" t="s">
        <v>42</v>
      </c>
      <c r="E667" s="20" t="s">
        <v>395</v>
      </c>
      <c r="F667" s="19">
        <v>112</v>
      </c>
      <c r="G667" s="23">
        <f t="shared" si="584"/>
        <v>0</v>
      </c>
      <c r="H667" s="28">
        <f t="shared" si="582"/>
        <v>0</v>
      </c>
      <c r="I667" s="23"/>
      <c r="J667" s="23"/>
      <c r="K667" s="23"/>
      <c r="L667" s="23"/>
      <c r="M667" s="23"/>
      <c r="N667" s="23"/>
      <c r="O667" s="23"/>
      <c r="P667" s="28"/>
      <c r="Q667" s="23">
        <f t="shared" si="585"/>
        <v>0</v>
      </c>
      <c r="R667" s="28">
        <f t="shared" si="583"/>
        <v>0</v>
      </c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54"/>
      <c r="AD667" s="100"/>
      <c r="AE667" s="100"/>
    </row>
    <row r="668" spans="1:31" ht="13.2" customHeight="1" x14ac:dyDescent="0.25">
      <c r="A668" s="99"/>
      <c r="B668" s="110"/>
      <c r="C668" s="19">
        <v>136</v>
      </c>
      <c r="D668" s="20" t="s">
        <v>42</v>
      </c>
      <c r="E668" s="20" t="s">
        <v>395</v>
      </c>
      <c r="F668" s="19">
        <v>540</v>
      </c>
      <c r="G668" s="23">
        <f t="shared" si="584"/>
        <v>0</v>
      </c>
      <c r="H668" s="28">
        <f t="shared" si="582"/>
        <v>0</v>
      </c>
      <c r="I668" s="23"/>
      <c r="J668" s="23"/>
      <c r="K668" s="23"/>
      <c r="L668" s="23"/>
      <c r="M668" s="23"/>
      <c r="N668" s="23"/>
      <c r="O668" s="23"/>
      <c r="P668" s="28"/>
      <c r="Q668" s="23">
        <f t="shared" si="585"/>
        <v>0</v>
      </c>
      <c r="R668" s="28">
        <f t="shared" si="583"/>
        <v>0</v>
      </c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54"/>
      <c r="AD668" s="100"/>
      <c r="AE668" s="100"/>
    </row>
    <row r="669" spans="1:31" ht="13.2" customHeight="1" x14ac:dyDescent="0.25">
      <c r="A669" s="99"/>
      <c r="B669" s="110"/>
      <c r="C669" s="19">
        <v>136</v>
      </c>
      <c r="D669" s="20" t="s">
        <v>42</v>
      </c>
      <c r="E669" s="20" t="s">
        <v>395</v>
      </c>
      <c r="F669" s="19">
        <v>612</v>
      </c>
      <c r="G669" s="23">
        <f t="shared" si="584"/>
        <v>0</v>
      </c>
      <c r="H669" s="28">
        <f t="shared" si="582"/>
        <v>0</v>
      </c>
      <c r="I669" s="23"/>
      <c r="J669" s="23"/>
      <c r="K669" s="23"/>
      <c r="L669" s="23"/>
      <c r="M669" s="23"/>
      <c r="N669" s="23"/>
      <c r="O669" s="23"/>
      <c r="P669" s="28"/>
      <c r="Q669" s="23">
        <f t="shared" si="585"/>
        <v>0</v>
      </c>
      <c r="R669" s="28">
        <f t="shared" si="583"/>
        <v>0</v>
      </c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54"/>
      <c r="AD669" s="100"/>
      <c r="AE669" s="100"/>
    </row>
    <row r="670" spans="1:31" ht="13.5" customHeight="1" x14ac:dyDescent="0.25">
      <c r="A670" s="99"/>
      <c r="B670" s="106"/>
      <c r="C670" s="19">
        <v>136</v>
      </c>
      <c r="D670" s="20" t="s">
        <v>43</v>
      </c>
      <c r="E670" s="20" t="s">
        <v>395</v>
      </c>
      <c r="F670" s="19">
        <v>622</v>
      </c>
      <c r="G670" s="23">
        <f t="shared" si="584"/>
        <v>0</v>
      </c>
      <c r="H670" s="28">
        <f t="shared" si="582"/>
        <v>0</v>
      </c>
      <c r="I670" s="23"/>
      <c r="J670" s="23"/>
      <c r="K670" s="23"/>
      <c r="L670" s="23"/>
      <c r="M670" s="23"/>
      <c r="N670" s="23"/>
      <c r="O670" s="23"/>
      <c r="P670" s="28"/>
      <c r="Q670" s="23">
        <f t="shared" si="585"/>
        <v>0</v>
      </c>
      <c r="R670" s="28">
        <f t="shared" si="583"/>
        <v>0</v>
      </c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54"/>
      <c r="AD670" s="100"/>
      <c r="AE670" s="100"/>
    </row>
    <row r="671" spans="1:31" x14ac:dyDescent="0.25">
      <c r="A671" s="99"/>
      <c r="B671" s="95" t="s">
        <v>15</v>
      </c>
      <c r="C671" s="19"/>
      <c r="D671" s="20"/>
      <c r="E671" s="20"/>
      <c r="F671" s="19"/>
      <c r="G671" s="23">
        <f t="shared" si="584"/>
        <v>0</v>
      </c>
      <c r="H671" s="28">
        <f t="shared" si="582"/>
        <v>0</v>
      </c>
      <c r="I671" s="29"/>
      <c r="J671" s="29"/>
      <c r="K671" s="29"/>
      <c r="L671" s="29"/>
      <c r="M671" s="29"/>
      <c r="N671" s="29"/>
      <c r="O671" s="29"/>
      <c r="P671" s="28"/>
      <c r="Q671" s="23">
        <f t="shared" si="585"/>
        <v>0</v>
      </c>
      <c r="R671" s="28">
        <f t="shared" si="583"/>
        <v>0</v>
      </c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54"/>
      <c r="AD671" s="100"/>
      <c r="AE671" s="100"/>
    </row>
    <row r="672" spans="1:31" x14ac:dyDescent="0.25">
      <c r="A672" s="99"/>
      <c r="B672" s="95" t="s">
        <v>12</v>
      </c>
      <c r="C672" s="19"/>
      <c r="D672" s="20"/>
      <c r="E672" s="20"/>
      <c r="F672" s="19"/>
      <c r="G672" s="23">
        <f t="shared" si="584"/>
        <v>0</v>
      </c>
      <c r="H672" s="28">
        <f t="shared" si="582"/>
        <v>0</v>
      </c>
      <c r="I672" s="29"/>
      <c r="J672" s="29"/>
      <c r="K672" s="29"/>
      <c r="L672" s="29"/>
      <c r="M672" s="29"/>
      <c r="N672" s="29"/>
      <c r="O672" s="29"/>
      <c r="P672" s="28"/>
      <c r="Q672" s="23">
        <f t="shared" si="585"/>
        <v>0</v>
      </c>
      <c r="R672" s="28">
        <f t="shared" si="583"/>
        <v>0</v>
      </c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54"/>
      <c r="AD672" s="100"/>
      <c r="AE672" s="100"/>
    </row>
    <row r="673" spans="1:31" ht="13.2" hidden="1" customHeight="1" x14ac:dyDescent="0.25">
      <c r="A673" s="99" t="s">
        <v>378</v>
      </c>
      <c r="B673" s="95" t="s">
        <v>409</v>
      </c>
      <c r="C673" s="19"/>
      <c r="D673" s="20"/>
      <c r="E673" s="20"/>
      <c r="F673" s="19"/>
      <c r="G673" s="23">
        <f>I673+K673+M673+O673</f>
        <v>4</v>
      </c>
      <c r="H673" s="23">
        <f>J673+L673+N673+P673</f>
        <v>0</v>
      </c>
      <c r="I673" s="29"/>
      <c r="J673" s="29"/>
      <c r="K673" s="29"/>
      <c r="L673" s="29"/>
      <c r="M673" s="29">
        <v>4</v>
      </c>
      <c r="N673" s="29"/>
      <c r="O673" s="29"/>
      <c r="P673" s="28"/>
      <c r="Q673" s="23">
        <f>S673+U673+W673+Y673</f>
        <v>0</v>
      </c>
      <c r="R673" s="23">
        <f>T673+V673+X673+Z673</f>
        <v>0</v>
      </c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100" t="s">
        <v>423</v>
      </c>
      <c r="AE673" s="100" t="s">
        <v>384</v>
      </c>
    </row>
    <row r="674" spans="1:31" ht="26.4" hidden="1" customHeight="1" x14ac:dyDescent="0.25">
      <c r="A674" s="99"/>
      <c r="B674" s="95" t="s">
        <v>119</v>
      </c>
      <c r="C674" s="19"/>
      <c r="D674" s="20"/>
      <c r="E674" s="20"/>
      <c r="F674" s="19"/>
      <c r="G674" s="23">
        <f>ROUND(G675/G673,1)</f>
        <v>250</v>
      </c>
      <c r="H674" s="23" t="e">
        <f t="shared" ref="H674:AC674" si="586">ROUND(H675/H673,1)</f>
        <v>#DIV/0!</v>
      </c>
      <c r="I674" s="23" t="e">
        <f t="shared" si="586"/>
        <v>#DIV/0!</v>
      </c>
      <c r="J674" s="23" t="e">
        <f t="shared" si="586"/>
        <v>#DIV/0!</v>
      </c>
      <c r="K674" s="23" t="e">
        <f t="shared" si="586"/>
        <v>#DIV/0!</v>
      </c>
      <c r="L674" s="23" t="e">
        <f t="shared" si="586"/>
        <v>#DIV/0!</v>
      </c>
      <c r="M674" s="23">
        <f t="shared" si="586"/>
        <v>250</v>
      </c>
      <c r="N674" s="23" t="e">
        <f t="shared" si="586"/>
        <v>#DIV/0!</v>
      </c>
      <c r="O674" s="23" t="e">
        <f t="shared" si="586"/>
        <v>#DIV/0!</v>
      </c>
      <c r="P674" s="23" t="e">
        <f t="shared" si="586"/>
        <v>#DIV/0!</v>
      </c>
      <c r="Q674" s="23" t="e">
        <f t="shared" si="586"/>
        <v>#DIV/0!</v>
      </c>
      <c r="R674" s="23" t="e">
        <f t="shared" si="586"/>
        <v>#DIV/0!</v>
      </c>
      <c r="S674" s="23" t="e">
        <f t="shared" si="586"/>
        <v>#DIV/0!</v>
      </c>
      <c r="T674" s="23" t="e">
        <f t="shared" si="586"/>
        <v>#DIV/0!</v>
      </c>
      <c r="U674" s="23" t="e">
        <f t="shared" si="586"/>
        <v>#DIV/0!</v>
      </c>
      <c r="V674" s="23" t="e">
        <f t="shared" si="586"/>
        <v>#DIV/0!</v>
      </c>
      <c r="W674" s="23" t="e">
        <f t="shared" si="586"/>
        <v>#DIV/0!</v>
      </c>
      <c r="X674" s="23" t="e">
        <f t="shared" si="586"/>
        <v>#DIV/0!</v>
      </c>
      <c r="Y674" s="23" t="e">
        <f t="shared" si="586"/>
        <v>#DIV/0!</v>
      </c>
      <c r="Z674" s="23" t="e">
        <f t="shared" si="586"/>
        <v>#DIV/0!</v>
      </c>
      <c r="AA674" s="23" t="e">
        <f t="shared" si="586"/>
        <v>#DIV/0!</v>
      </c>
      <c r="AB674" s="23" t="e">
        <f t="shared" si="586"/>
        <v>#DIV/0!</v>
      </c>
      <c r="AC674" s="23" t="e">
        <f t="shared" si="586"/>
        <v>#DIV/0!</v>
      </c>
      <c r="AD674" s="100"/>
      <c r="AE674" s="100"/>
    </row>
    <row r="675" spans="1:31" ht="13.2" hidden="1" customHeight="1" x14ac:dyDescent="0.25">
      <c r="A675" s="99"/>
      <c r="B675" s="95" t="s">
        <v>101</v>
      </c>
      <c r="C675" s="19"/>
      <c r="D675" s="20"/>
      <c r="E675" s="20"/>
      <c r="F675" s="19"/>
      <c r="G675" s="23">
        <f t="shared" ref="G675:AC675" si="587">SUM(G676:G684)</f>
        <v>1000</v>
      </c>
      <c r="H675" s="23">
        <f t="shared" si="587"/>
        <v>0</v>
      </c>
      <c r="I675" s="23">
        <f t="shared" si="587"/>
        <v>0</v>
      </c>
      <c r="J675" s="23">
        <f t="shared" si="587"/>
        <v>0</v>
      </c>
      <c r="K675" s="23">
        <f t="shared" si="587"/>
        <v>0</v>
      </c>
      <c r="L675" s="23">
        <f t="shared" si="587"/>
        <v>0</v>
      </c>
      <c r="M675" s="23">
        <f t="shared" si="587"/>
        <v>1000</v>
      </c>
      <c r="N675" s="23">
        <f t="shared" si="587"/>
        <v>0</v>
      </c>
      <c r="O675" s="23">
        <f t="shared" si="587"/>
        <v>0</v>
      </c>
      <c r="P675" s="23">
        <f t="shared" si="587"/>
        <v>0</v>
      </c>
      <c r="Q675" s="23">
        <f t="shared" si="587"/>
        <v>0</v>
      </c>
      <c r="R675" s="23">
        <f t="shared" si="587"/>
        <v>0</v>
      </c>
      <c r="S675" s="23">
        <f t="shared" si="587"/>
        <v>0</v>
      </c>
      <c r="T675" s="23">
        <f t="shared" si="587"/>
        <v>0</v>
      </c>
      <c r="U675" s="23">
        <f t="shared" si="587"/>
        <v>0</v>
      </c>
      <c r="V675" s="23">
        <f t="shared" si="587"/>
        <v>0</v>
      </c>
      <c r="W675" s="23">
        <f t="shared" si="587"/>
        <v>0</v>
      </c>
      <c r="X675" s="23">
        <f t="shared" si="587"/>
        <v>0</v>
      </c>
      <c r="Y675" s="23">
        <f t="shared" si="587"/>
        <v>0</v>
      </c>
      <c r="Z675" s="23">
        <f t="shared" si="587"/>
        <v>0</v>
      </c>
      <c r="AA675" s="23">
        <f t="shared" si="587"/>
        <v>0</v>
      </c>
      <c r="AB675" s="23">
        <f t="shared" si="587"/>
        <v>0</v>
      </c>
      <c r="AC675" s="23">
        <f t="shared" si="587"/>
        <v>0</v>
      </c>
      <c r="AD675" s="100"/>
      <c r="AE675" s="100"/>
    </row>
    <row r="676" spans="1:31" ht="13.2" hidden="1" customHeight="1" x14ac:dyDescent="0.25">
      <c r="A676" s="99"/>
      <c r="B676" s="105" t="s">
        <v>17</v>
      </c>
      <c r="C676" s="19">
        <v>136</v>
      </c>
      <c r="D676" s="20" t="s">
        <v>41</v>
      </c>
      <c r="E676" s="19" t="s">
        <v>394</v>
      </c>
      <c r="F676" s="19">
        <v>244</v>
      </c>
      <c r="G676" s="23">
        <f>I676+K676+M676+O676</f>
        <v>0</v>
      </c>
      <c r="H676" s="28">
        <f t="shared" ref="H676:H684" si="588">J676+L676+N676+P676</f>
        <v>0</v>
      </c>
      <c r="I676" s="29"/>
      <c r="J676" s="29"/>
      <c r="K676" s="29"/>
      <c r="L676" s="29"/>
      <c r="M676" s="29"/>
      <c r="N676" s="29"/>
      <c r="O676" s="29"/>
      <c r="P676" s="28"/>
      <c r="Q676" s="23">
        <f>S676+U676+W676+Y676</f>
        <v>0</v>
      </c>
      <c r="R676" s="28">
        <f t="shared" ref="R676:R684" si="589">T676+V676+X676+Z676</f>
        <v>0</v>
      </c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100"/>
      <c r="AE676" s="100"/>
    </row>
    <row r="677" spans="1:31" ht="13.2" hidden="1" customHeight="1" x14ac:dyDescent="0.25">
      <c r="A677" s="99"/>
      <c r="B677" s="106"/>
      <c r="C677" s="19">
        <v>136</v>
      </c>
      <c r="D677" s="20" t="s">
        <v>42</v>
      </c>
      <c r="E677" s="19" t="s">
        <v>394</v>
      </c>
      <c r="F677" s="19">
        <v>612</v>
      </c>
      <c r="G677" s="23">
        <f t="shared" ref="G677:G684" si="590">I677+K677+M677+O677</f>
        <v>0</v>
      </c>
      <c r="H677" s="28">
        <f t="shared" si="588"/>
        <v>0</v>
      </c>
      <c r="I677" s="29"/>
      <c r="J677" s="29"/>
      <c r="K677" s="29"/>
      <c r="L677" s="29"/>
      <c r="M677" s="29"/>
      <c r="N677" s="29"/>
      <c r="O677" s="29"/>
      <c r="P677" s="28"/>
      <c r="Q677" s="23">
        <f t="shared" ref="Q677:Q683" si="591">S677+U677+W677+Y677</f>
        <v>0</v>
      </c>
      <c r="R677" s="28">
        <f t="shared" si="589"/>
        <v>0</v>
      </c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100"/>
      <c r="AE677" s="100"/>
    </row>
    <row r="678" spans="1:31" ht="13.2" hidden="1" customHeight="1" x14ac:dyDescent="0.25">
      <c r="A678" s="99"/>
      <c r="B678" s="105" t="s">
        <v>14</v>
      </c>
      <c r="C678" s="19">
        <v>136</v>
      </c>
      <c r="D678" s="20" t="s">
        <v>42</v>
      </c>
      <c r="E678" s="20" t="s">
        <v>395</v>
      </c>
      <c r="F678" s="19">
        <v>244</v>
      </c>
      <c r="G678" s="23">
        <f t="shared" si="590"/>
        <v>0</v>
      </c>
      <c r="H678" s="28">
        <f t="shared" si="588"/>
        <v>0</v>
      </c>
      <c r="I678" s="23"/>
      <c r="J678" s="23"/>
      <c r="K678" s="23"/>
      <c r="L678" s="23"/>
      <c r="M678" s="23"/>
      <c r="N678" s="23"/>
      <c r="O678" s="23"/>
      <c r="P678" s="28"/>
      <c r="Q678" s="23">
        <f t="shared" si="591"/>
        <v>0</v>
      </c>
      <c r="R678" s="28">
        <f t="shared" si="589"/>
        <v>0</v>
      </c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100"/>
      <c r="AE678" s="100"/>
    </row>
    <row r="679" spans="1:31" ht="13.2" hidden="1" customHeight="1" x14ac:dyDescent="0.25">
      <c r="A679" s="99"/>
      <c r="B679" s="110"/>
      <c r="C679" s="19">
        <v>136</v>
      </c>
      <c r="D679" s="20" t="s">
        <v>42</v>
      </c>
      <c r="E679" s="20" t="s">
        <v>395</v>
      </c>
      <c r="F679" s="19">
        <v>112</v>
      </c>
      <c r="G679" s="23">
        <f t="shared" si="590"/>
        <v>0</v>
      </c>
      <c r="H679" s="28">
        <f t="shared" si="588"/>
        <v>0</v>
      </c>
      <c r="I679" s="23"/>
      <c r="J679" s="23"/>
      <c r="K679" s="23"/>
      <c r="L679" s="23"/>
      <c r="M679" s="23"/>
      <c r="N679" s="23"/>
      <c r="O679" s="23"/>
      <c r="P679" s="28"/>
      <c r="Q679" s="23">
        <f t="shared" si="591"/>
        <v>0</v>
      </c>
      <c r="R679" s="28">
        <f t="shared" si="589"/>
        <v>0</v>
      </c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100"/>
      <c r="AE679" s="100"/>
    </row>
    <row r="680" spans="1:31" ht="13.2" hidden="1" customHeight="1" x14ac:dyDescent="0.25">
      <c r="A680" s="99"/>
      <c r="B680" s="110"/>
      <c r="C680" s="19">
        <v>136</v>
      </c>
      <c r="D680" s="20" t="s">
        <v>42</v>
      </c>
      <c r="E680" s="20" t="s">
        <v>395</v>
      </c>
      <c r="F680" s="19">
        <v>540</v>
      </c>
      <c r="G680" s="23">
        <f t="shared" si="590"/>
        <v>120</v>
      </c>
      <c r="H680" s="28">
        <f t="shared" si="588"/>
        <v>0</v>
      </c>
      <c r="I680" s="23"/>
      <c r="J680" s="23"/>
      <c r="K680" s="23"/>
      <c r="L680" s="23"/>
      <c r="M680" s="23">
        <v>120</v>
      </c>
      <c r="N680" s="23"/>
      <c r="O680" s="23"/>
      <c r="P680" s="28"/>
      <c r="Q680" s="23">
        <f t="shared" si="591"/>
        <v>0</v>
      </c>
      <c r="R680" s="28">
        <f t="shared" si="589"/>
        <v>0</v>
      </c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100"/>
      <c r="AE680" s="100"/>
    </row>
    <row r="681" spans="1:31" ht="13.2" hidden="1" customHeight="1" x14ac:dyDescent="0.25">
      <c r="A681" s="99"/>
      <c r="B681" s="110"/>
      <c r="C681" s="19">
        <v>136</v>
      </c>
      <c r="D681" s="20" t="s">
        <v>42</v>
      </c>
      <c r="E681" s="20" t="s">
        <v>395</v>
      </c>
      <c r="F681" s="19">
        <v>612</v>
      </c>
      <c r="G681" s="23">
        <f t="shared" si="590"/>
        <v>880</v>
      </c>
      <c r="H681" s="28">
        <f t="shared" si="588"/>
        <v>0</v>
      </c>
      <c r="I681" s="23"/>
      <c r="J681" s="23"/>
      <c r="K681" s="23"/>
      <c r="L681" s="23"/>
      <c r="M681" s="23">
        <v>880</v>
      </c>
      <c r="N681" s="23"/>
      <c r="O681" s="23"/>
      <c r="P681" s="28"/>
      <c r="Q681" s="23">
        <f t="shared" si="591"/>
        <v>0</v>
      </c>
      <c r="R681" s="28">
        <f t="shared" si="589"/>
        <v>0</v>
      </c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100"/>
      <c r="AE681" s="100"/>
    </row>
    <row r="682" spans="1:31" ht="13.5" hidden="1" customHeight="1" x14ac:dyDescent="0.25">
      <c r="A682" s="99"/>
      <c r="B682" s="106"/>
      <c r="C682" s="19">
        <v>136</v>
      </c>
      <c r="D682" s="20" t="s">
        <v>43</v>
      </c>
      <c r="E682" s="20" t="s">
        <v>395</v>
      </c>
      <c r="F682" s="19">
        <v>622</v>
      </c>
      <c r="G682" s="23">
        <f t="shared" si="590"/>
        <v>0</v>
      </c>
      <c r="H682" s="28">
        <f t="shared" si="588"/>
        <v>0</v>
      </c>
      <c r="I682" s="23"/>
      <c r="J682" s="23"/>
      <c r="K682" s="23"/>
      <c r="L682" s="23"/>
      <c r="M682" s="23"/>
      <c r="N682" s="23"/>
      <c r="O682" s="23"/>
      <c r="P682" s="28"/>
      <c r="Q682" s="23">
        <f t="shared" si="591"/>
        <v>0</v>
      </c>
      <c r="R682" s="28">
        <f t="shared" si="589"/>
        <v>0</v>
      </c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100"/>
      <c r="AE682" s="100"/>
    </row>
    <row r="683" spans="1:31" hidden="1" x14ac:dyDescent="0.25">
      <c r="A683" s="99"/>
      <c r="B683" s="95" t="s">
        <v>15</v>
      </c>
      <c r="C683" s="19"/>
      <c r="D683" s="20"/>
      <c r="E683" s="20"/>
      <c r="F683" s="19"/>
      <c r="G683" s="23">
        <f t="shared" si="590"/>
        <v>0</v>
      </c>
      <c r="H683" s="28">
        <f t="shared" si="588"/>
        <v>0</v>
      </c>
      <c r="I683" s="29"/>
      <c r="J683" s="29"/>
      <c r="K683" s="29"/>
      <c r="L683" s="29"/>
      <c r="M683" s="29"/>
      <c r="N683" s="29"/>
      <c r="O683" s="29"/>
      <c r="P683" s="28"/>
      <c r="Q683" s="23">
        <f t="shared" si="591"/>
        <v>0</v>
      </c>
      <c r="R683" s="28">
        <f t="shared" si="589"/>
        <v>0</v>
      </c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100"/>
      <c r="AE683" s="100"/>
    </row>
    <row r="684" spans="1:31" hidden="1" x14ac:dyDescent="0.25">
      <c r="A684" s="99"/>
      <c r="B684" s="95" t="s">
        <v>12</v>
      </c>
      <c r="C684" s="19"/>
      <c r="D684" s="20"/>
      <c r="E684" s="20"/>
      <c r="F684" s="19"/>
      <c r="G684" s="23">
        <f t="shared" si="590"/>
        <v>0</v>
      </c>
      <c r="H684" s="28">
        <f t="shared" si="588"/>
        <v>0</v>
      </c>
      <c r="I684" s="29"/>
      <c r="J684" s="29"/>
      <c r="K684" s="29"/>
      <c r="L684" s="29"/>
      <c r="M684" s="29"/>
      <c r="N684" s="29"/>
      <c r="O684" s="29"/>
      <c r="P684" s="28"/>
      <c r="Q684" s="23">
        <f>S684+U684+W684+Y684</f>
        <v>0</v>
      </c>
      <c r="R684" s="28">
        <f t="shared" si="589"/>
        <v>0</v>
      </c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100"/>
      <c r="AE684" s="100"/>
    </row>
    <row r="685" spans="1:31" ht="13.2" customHeight="1" x14ac:dyDescent="0.25">
      <c r="A685" s="99" t="s">
        <v>540</v>
      </c>
      <c r="B685" s="95" t="s">
        <v>146</v>
      </c>
      <c r="C685" s="19"/>
      <c r="D685" s="20"/>
      <c r="E685" s="20"/>
      <c r="F685" s="19"/>
      <c r="G685" s="23">
        <f>I685+K685+M685+O685</f>
        <v>3</v>
      </c>
      <c r="H685" s="23">
        <f>J685+L685+N685+P685</f>
        <v>0</v>
      </c>
      <c r="I685" s="29"/>
      <c r="J685" s="29"/>
      <c r="K685" s="29">
        <v>1</v>
      </c>
      <c r="L685" s="29"/>
      <c r="M685" s="29">
        <v>1</v>
      </c>
      <c r="N685" s="29"/>
      <c r="O685" s="29">
        <v>1</v>
      </c>
      <c r="P685" s="28"/>
      <c r="Q685" s="23">
        <f>S685+U685+W685+Y685</f>
        <v>0</v>
      </c>
      <c r="R685" s="23">
        <f>T685+V685+X685+Z685</f>
        <v>0</v>
      </c>
      <c r="S685" s="23"/>
      <c r="T685" s="23"/>
      <c r="U685" s="23">
        <v>0</v>
      </c>
      <c r="V685" s="23"/>
      <c r="W685" s="23">
        <v>0</v>
      </c>
      <c r="X685" s="23"/>
      <c r="Y685" s="23">
        <v>0</v>
      </c>
      <c r="Z685" s="23"/>
      <c r="AA685" s="23">
        <v>1</v>
      </c>
      <c r="AB685" s="23">
        <v>1</v>
      </c>
      <c r="AC685" s="23">
        <v>1</v>
      </c>
      <c r="AD685" s="100" t="s">
        <v>494</v>
      </c>
      <c r="AE685" s="100" t="s">
        <v>608</v>
      </c>
    </row>
    <row r="686" spans="1:31" ht="26.4" customHeight="1" x14ac:dyDescent="0.25">
      <c r="A686" s="99"/>
      <c r="B686" s="95" t="s">
        <v>119</v>
      </c>
      <c r="C686" s="19"/>
      <c r="D686" s="20"/>
      <c r="E686" s="20"/>
      <c r="F686" s="19"/>
      <c r="G686" s="23">
        <f>ROUND(G687/G685,1)</f>
        <v>100</v>
      </c>
      <c r="H686" s="23" t="e">
        <f t="shared" ref="H686:AC686" si="592">ROUND(H687/H685,1)</f>
        <v>#DIV/0!</v>
      </c>
      <c r="I686" s="23" t="e">
        <f t="shared" si="592"/>
        <v>#DIV/0!</v>
      </c>
      <c r="J686" s="23" t="e">
        <f t="shared" si="592"/>
        <v>#DIV/0!</v>
      </c>
      <c r="K686" s="23">
        <f t="shared" si="592"/>
        <v>150</v>
      </c>
      <c r="L686" s="23" t="e">
        <f t="shared" si="592"/>
        <v>#DIV/0!</v>
      </c>
      <c r="M686" s="23">
        <f t="shared" si="592"/>
        <v>60</v>
      </c>
      <c r="N686" s="23" t="e">
        <f t="shared" si="592"/>
        <v>#DIV/0!</v>
      </c>
      <c r="O686" s="23">
        <f t="shared" si="592"/>
        <v>90</v>
      </c>
      <c r="P686" s="23" t="e">
        <f t="shared" si="592"/>
        <v>#DIV/0!</v>
      </c>
      <c r="Q686" s="27" t="e">
        <f>ROUND(Q687/Q685,1)</f>
        <v>#DIV/0!</v>
      </c>
      <c r="R686" s="27" t="e">
        <f t="shared" si="592"/>
        <v>#DIV/0!</v>
      </c>
      <c r="S686" s="27" t="e">
        <f t="shared" si="592"/>
        <v>#DIV/0!</v>
      </c>
      <c r="T686" s="27" t="e">
        <f t="shared" si="592"/>
        <v>#DIV/0!</v>
      </c>
      <c r="U686" s="27" t="e">
        <f t="shared" si="592"/>
        <v>#DIV/0!</v>
      </c>
      <c r="V686" s="27" t="e">
        <f t="shared" si="592"/>
        <v>#DIV/0!</v>
      </c>
      <c r="W686" s="27" t="e">
        <f t="shared" si="592"/>
        <v>#DIV/0!</v>
      </c>
      <c r="X686" s="27" t="e">
        <f t="shared" si="592"/>
        <v>#DIV/0!</v>
      </c>
      <c r="Y686" s="27" t="e">
        <f t="shared" si="592"/>
        <v>#DIV/0!</v>
      </c>
      <c r="Z686" s="23" t="e">
        <f t="shared" si="592"/>
        <v>#DIV/0!</v>
      </c>
      <c r="AA686" s="23">
        <f t="shared" si="592"/>
        <v>300</v>
      </c>
      <c r="AB686" s="23">
        <f t="shared" si="592"/>
        <v>300</v>
      </c>
      <c r="AC686" s="23">
        <f t="shared" si="592"/>
        <v>300</v>
      </c>
      <c r="AD686" s="100"/>
      <c r="AE686" s="100"/>
    </row>
    <row r="687" spans="1:31" ht="41.4" customHeight="1" x14ac:dyDescent="0.25">
      <c r="A687" s="99"/>
      <c r="B687" s="95" t="s">
        <v>101</v>
      </c>
      <c r="C687" s="19"/>
      <c r="D687" s="20"/>
      <c r="E687" s="20"/>
      <c r="F687" s="19"/>
      <c r="G687" s="23">
        <f t="shared" ref="G687:AC687" si="593">SUM(G688:G696)</f>
        <v>300</v>
      </c>
      <c r="H687" s="23">
        <f t="shared" si="593"/>
        <v>0</v>
      </c>
      <c r="I687" s="23">
        <f t="shared" si="593"/>
        <v>0</v>
      </c>
      <c r="J687" s="23">
        <f t="shared" si="593"/>
        <v>0</v>
      </c>
      <c r="K687" s="23">
        <f t="shared" si="593"/>
        <v>150</v>
      </c>
      <c r="L687" s="23">
        <f t="shared" si="593"/>
        <v>0</v>
      </c>
      <c r="M687" s="23">
        <f t="shared" si="593"/>
        <v>60</v>
      </c>
      <c r="N687" s="23">
        <f t="shared" si="593"/>
        <v>0</v>
      </c>
      <c r="O687" s="23">
        <f t="shared" si="593"/>
        <v>90</v>
      </c>
      <c r="P687" s="23">
        <f t="shared" si="593"/>
        <v>0</v>
      </c>
      <c r="Q687" s="23">
        <f t="shared" si="593"/>
        <v>0</v>
      </c>
      <c r="R687" s="23">
        <f t="shared" si="593"/>
        <v>0</v>
      </c>
      <c r="S687" s="23">
        <f t="shared" si="593"/>
        <v>0</v>
      </c>
      <c r="T687" s="23">
        <f t="shared" si="593"/>
        <v>0</v>
      </c>
      <c r="U687" s="23">
        <f t="shared" si="593"/>
        <v>0</v>
      </c>
      <c r="V687" s="23">
        <f t="shared" si="593"/>
        <v>0</v>
      </c>
      <c r="W687" s="23">
        <f t="shared" si="593"/>
        <v>0</v>
      </c>
      <c r="X687" s="23">
        <f t="shared" si="593"/>
        <v>0</v>
      </c>
      <c r="Y687" s="23">
        <f t="shared" si="593"/>
        <v>0</v>
      </c>
      <c r="Z687" s="23">
        <f t="shared" si="593"/>
        <v>0</v>
      </c>
      <c r="AA687" s="23">
        <f t="shared" si="593"/>
        <v>300</v>
      </c>
      <c r="AB687" s="23">
        <f t="shared" si="593"/>
        <v>300</v>
      </c>
      <c r="AC687" s="23">
        <f t="shared" si="593"/>
        <v>300</v>
      </c>
      <c r="AD687" s="100"/>
      <c r="AE687" s="100"/>
    </row>
    <row r="688" spans="1:31" ht="13.2" customHeight="1" x14ac:dyDescent="0.25">
      <c r="A688" s="99"/>
      <c r="B688" s="105" t="s">
        <v>17</v>
      </c>
      <c r="C688" s="19">
        <v>136</v>
      </c>
      <c r="D688" s="20" t="s">
        <v>41</v>
      </c>
      <c r="E688" s="19" t="s">
        <v>394</v>
      </c>
      <c r="F688" s="19">
        <v>244</v>
      </c>
      <c r="G688" s="23">
        <f>I688+K688+M688+O688</f>
        <v>0</v>
      </c>
      <c r="H688" s="28">
        <f t="shared" ref="H688:H696" si="594">J688+L688+N688+P688</f>
        <v>0</v>
      </c>
      <c r="I688" s="29"/>
      <c r="J688" s="29"/>
      <c r="K688" s="29"/>
      <c r="L688" s="29"/>
      <c r="M688" s="29"/>
      <c r="N688" s="29"/>
      <c r="O688" s="29"/>
      <c r="P688" s="28"/>
      <c r="Q688" s="23">
        <f>S688+U688+W688+Y688</f>
        <v>0</v>
      </c>
      <c r="R688" s="28">
        <f t="shared" ref="R688:R696" si="595">T688+V688+X688+Z688</f>
        <v>0</v>
      </c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100"/>
      <c r="AE688" s="100"/>
    </row>
    <row r="689" spans="1:31" ht="13.2" customHeight="1" x14ac:dyDescent="0.25">
      <c r="A689" s="99"/>
      <c r="B689" s="106"/>
      <c r="C689" s="19">
        <v>136</v>
      </c>
      <c r="D689" s="20" t="s">
        <v>42</v>
      </c>
      <c r="E689" s="19" t="s">
        <v>394</v>
      </c>
      <c r="F689" s="19">
        <v>612</v>
      </c>
      <c r="G689" s="23">
        <f t="shared" ref="G689:G696" si="596">I689+K689+M689+O689</f>
        <v>300</v>
      </c>
      <c r="H689" s="28">
        <f t="shared" si="594"/>
        <v>0</v>
      </c>
      <c r="I689" s="29"/>
      <c r="J689" s="29"/>
      <c r="K689" s="29">
        <v>150</v>
      </c>
      <c r="L689" s="29"/>
      <c r="M689" s="29">
        <v>60</v>
      </c>
      <c r="N689" s="29"/>
      <c r="O689" s="29">
        <v>90</v>
      </c>
      <c r="P689" s="28"/>
      <c r="Q689" s="23">
        <f t="shared" ref="Q689:Q696" si="597">S689+U689+W689+Y689</f>
        <v>0</v>
      </c>
      <c r="R689" s="28">
        <f t="shared" si="595"/>
        <v>0</v>
      </c>
      <c r="S689" s="23"/>
      <c r="T689" s="23"/>
      <c r="U689" s="23"/>
      <c r="V689" s="23"/>
      <c r="W689" s="23"/>
      <c r="X689" s="23"/>
      <c r="Y689" s="23"/>
      <c r="Z689" s="23"/>
      <c r="AA689" s="23">
        <v>300</v>
      </c>
      <c r="AB689" s="23">
        <v>300</v>
      </c>
      <c r="AC689" s="23">
        <v>300</v>
      </c>
      <c r="AD689" s="100"/>
      <c r="AE689" s="100"/>
    </row>
    <row r="690" spans="1:31" ht="13.2" customHeight="1" x14ac:dyDescent="0.25">
      <c r="A690" s="99"/>
      <c r="B690" s="105" t="s">
        <v>14</v>
      </c>
      <c r="C690" s="19">
        <v>136</v>
      </c>
      <c r="D690" s="20" t="s">
        <v>42</v>
      </c>
      <c r="E690" s="20" t="s">
        <v>395</v>
      </c>
      <c r="F690" s="19">
        <v>244</v>
      </c>
      <c r="G690" s="23">
        <f t="shared" si="596"/>
        <v>0</v>
      </c>
      <c r="H690" s="28">
        <f t="shared" si="594"/>
        <v>0</v>
      </c>
      <c r="I690" s="23"/>
      <c r="J690" s="23"/>
      <c r="K690" s="23"/>
      <c r="L690" s="23"/>
      <c r="M690" s="23"/>
      <c r="N690" s="23"/>
      <c r="O690" s="23"/>
      <c r="P690" s="28"/>
      <c r="Q690" s="23">
        <f t="shared" si="597"/>
        <v>0</v>
      </c>
      <c r="R690" s="28">
        <f t="shared" si="595"/>
        <v>0</v>
      </c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100"/>
      <c r="AE690" s="100"/>
    </row>
    <row r="691" spans="1:31" ht="13.2" customHeight="1" x14ac:dyDescent="0.25">
      <c r="A691" s="99"/>
      <c r="B691" s="110"/>
      <c r="C691" s="19">
        <v>136</v>
      </c>
      <c r="D691" s="20" t="s">
        <v>42</v>
      </c>
      <c r="E691" s="20" t="s">
        <v>395</v>
      </c>
      <c r="F691" s="19">
        <v>112</v>
      </c>
      <c r="G691" s="23">
        <f t="shared" si="596"/>
        <v>0</v>
      </c>
      <c r="H691" s="28">
        <f t="shared" si="594"/>
        <v>0</v>
      </c>
      <c r="I691" s="23"/>
      <c r="J691" s="23"/>
      <c r="K691" s="23"/>
      <c r="L691" s="23"/>
      <c r="M691" s="23"/>
      <c r="N691" s="23"/>
      <c r="O691" s="23"/>
      <c r="P691" s="28"/>
      <c r="Q691" s="23">
        <f t="shared" si="597"/>
        <v>0</v>
      </c>
      <c r="R691" s="28">
        <f t="shared" si="595"/>
        <v>0</v>
      </c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100"/>
      <c r="AE691" s="100"/>
    </row>
    <row r="692" spans="1:31" ht="13.2" customHeight="1" x14ac:dyDescent="0.25">
      <c r="A692" s="99"/>
      <c r="B692" s="110"/>
      <c r="C692" s="19">
        <v>136</v>
      </c>
      <c r="D692" s="20" t="s">
        <v>42</v>
      </c>
      <c r="E692" s="20" t="s">
        <v>395</v>
      </c>
      <c r="F692" s="19">
        <v>540</v>
      </c>
      <c r="G692" s="23">
        <f t="shared" si="596"/>
        <v>0</v>
      </c>
      <c r="H692" s="28">
        <f t="shared" si="594"/>
        <v>0</v>
      </c>
      <c r="I692" s="23"/>
      <c r="J692" s="23"/>
      <c r="K692" s="23"/>
      <c r="L692" s="23"/>
      <c r="M692" s="23"/>
      <c r="N692" s="23"/>
      <c r="O692" s="23"/>
      <c r="P692" s="28"/>
      <c r="Q692" s="23">
        <f t="shared" si="597"/>
        <v>0</v>
      </c>
      <c r="R692" s="28">
        <f t="shared" si="595"/>
        <v>0</v>
      </c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100"/>
      <c r="AE692" s="100"/>
    </row>
    <row r="693" spans="1:31" ht="13.2" customHeight="1" x14ac:dyDescent="0.25">
      <c r="A693" s="99"/>
      <c r="B693" s="110"/>
      <c r="C693" s="19">
        <v>136</v>
      </c>
      <c r="D693" s="20" t="s">
        <v>42</v>
      </c>
      <c r="E693" s="20" t="s">
        <v>395</v>
      </c>
      <c r="F693" s="19">
        <v>612</v>
      </c>
      <c r="G693" s="23">
        <f t="shared" si="596"/>
        <v>0</v>
      </c>
      <c r="H693" s="28">
        <f t="shared" si="594"/>
        <v>0</v>
      </c>
      <c r="I693" s="23"/>
      <c r="J693" s="23"/>
      <c r="K693" s="23"/>
      <c r="L693" s="23"/>
      <c r="M693" s="23"/>
      <c r="N693" s="23"/>
      <c r="O693" s="23"/>
      <c r="P693" s="28"/>
      <c r="Q693" s="23">
        <f t="shared" si="597"/>
        <v>0</v>
      </c>
      <c r="R693" s="28">
        <f t="shared" si="595"/>
        <v>0</v>
      </c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100"/>
      <c r="AE693" s="100"/>
    </row>
    <row r="694" spans="1:31" ht="13.5" customHeight="1" x14ac:dyDescent="0.25">
      <c r="A694" s="99"/>
      <c r="B694" s="106"/>
      <c r="C694" s="19">
        <v>136</v>
      </c>
      <c r="D694" s="20" t="s">
        <v>43</v>
      </c>
      <c r="E694" s="20" t="s">
        <v>395</v>
      </c>
      <c r="F694" s="19">
        <v>622</v>
      </c>
      <c r="G694" s="23">
        <f t="shared" si="596"/>
        <v>0</v>
      </c>
      <c r="H694" s="28">
        <f t="shared" si="594"/>
        <v>0</v>
      </c>
      <c r="I694" s="23"/>
      <c r="J694" s="23"/>
      <c r="K694" s="23"/>
      <c r="L694" s="23"/>
      <c r="M694" s="23"/>
      <c r="N694" s="23"/>
      <c r="O694" s="23"/>
      <c r="P694" s="28"/>
      <c r="Q694" s="23">
        <f t="shared" si="597"/>
        <v>0</v>
      </c>
      <c r="R694" s="28">
        <f t="shared" si="595"/>
        <v>0</v>
      </c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100"/>
      <c r="AE694" s="100"/>
    </row>
    <row r="695" spans="1:31" x14ac:dyDescent="0.25">
      <c r="A695" s="99"/>
      <c r="B695" s="95" t="s">
        <v>15</v>
      </c>
      <c r="C695" s="19"/>
      <c r="D695" s="20"/>
      <c r="E695" s="20"/>
      <c r="F695" s="19"/>
      <c r="G695" s="23">
        <f t="shared" si="596"/>
        <v>0</v>
      </c>
      <c r="H695" s="28">
        <f t="shared" si="594"/>
        <v>0</v>
      </c>
      <c r="I695" s="29"/>
      <c r="J695" s="29"/>
      <c r="K695" s="29"/>
      <c r="L695" s="29"/>
      <c r="M695" s="29"/>
      <c r="N695" s="29"/>
      <c r="O695" s="29"/>
      <c r="P695" s="28"/>
      <c r="Q695" s="23">
        <f t="shared" si="597"/>
        <v>0</v>
      </c>
      <c r="R695" s="28">
        <f t="shared" si="595"/>
        <v>0</v>
      </c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100"/>
      <c r="AE695" s="100"/>
    </row>
    <row r="696" spans="1:31" x14ac:dyDescent="0.25">
      <c r="A696" s="99"/>
      <c r="B696" s="95" t="s">
        <v>12</v>
      </c>
      <c r="C696" s="19"/>
      <c r="D696" s="20"/>
      <c r="E696" s="20"/>
      <c r="F696" s="19"/>
      <c r="G696" s="23">
        <f t="shared" si="596"/>
        <v>0</v>
      </c>
      <c r="H696" s="28">
        <f t="shared" si="594"/>
        <v>0</v>
      </c>
      <c r="I696" s="29"/>
      <c r="J696" s="29"/>
      <c r="K696" s="29"/>
      <c r="L696" s="29"/>
      <c r="M696" s="29"/>
      <c r="N696" s="29"/>
      <c r="O696" s="29"/>
      <c r="P696" s="28"/>
      <c r="Q696" s="23">
        <f t="shared" si="597"/>
        <v>0</v>
      </c>
      <c r="R696" s="28">
        <f t="shared" si="595"/>
        <v>0</v>
      </c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100"/>
      <c r="AE696" s="100"/>
    </row>
    <row r="697" spans="1:31" ht="13.2" customHeight="1" x14ac:dyDescent="0.25">
      <c r="A697" s="111" t="s">
        <v>461</v>
      </c>
      <c r="B697" s="95" t="s">
        <v>440</v>
      </c>
      <c r="C697" s="19"/>
      <c r="D697" s="20"/>
      <c r="E697" s="20"/>
      <c r="F697" s="19"/>
      <c r="G697" s="23">
        <f>I697+K697+M697+O697</f>
        <v>0</v>
      </c>
      <c r="H697" s="23">
        <f>J697+L697+N697+P697</f>
        <v>0</v>
      </c>
      <c r="I697" s="29"/>
      <c r="J697" s="29"/>
      <c r="K697" s="29">
        <v>0</v>
      </c>
      <c r="L697" s="29"/>
      <c r="M697" s="29">
        <v>0</v>
      </c>
      <c r="N697" s="29"/>
      <c r="O697" s="29"/>
      <c r="P697" s="28"/>
      <c r="Q697" s="23">
        <v>28000</v>
      </c>
      <c r="R697" s="23">
        <f>T697+V697+X697+Z697</f>
        <v>0</v>
      </c>
      <c r="S697" s="23">
        <v>28000</v>
      </c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100" t="s">
        <v>622</v>
      </c>
      <c r="AE697" s="100" t="s">
        <v>609</v>
      </c>
    </row>
    <row r="698" spans="1:31" ht="13.2" customHeight="1" x14ac:dyDescent="0.25">
      <c r="A698" s="110"/>
      <c r="B698" s="95" t="s">
        <v>119</v>
      </c>
      <c r="C698" s="19"/>
      <c r="D698" s="20"/>
      <c r="E698" s="20"/>
      <c r="F698" s="19"/>
      <c r="G698" s="23" t="e">
        <f>ROUND(G699/G697,1)</f>
        <v>#DIV/0!</v>
      </c>
      <c r="H698" s="23" t="e">
        <f t="shared" ref="H698:P698" si="598">ROUND(H699/H697,1)</f>
        <v>#DIV/0!</v>
      </c>
      <c r="I698" s="23" t="e">
        <f t="shared" si="598"/>
        <v>#DIV/0!</v>
      </c>
      <c r="J698" s="23" t="e">
        <f t="shared" si="598"/>
        <v>#DIV/0!</v>
      </c>
      <c r="K698" s="23" t="e">
        <f t="shared" si="598"/>
        <v>#DIV/0!</v>
      </c>
      <c r="L698" s="23" t="e">
        <f t="shared" si="598"/>
        <v>#DIV/0!</v>
      </c>
      <c r="M698" s="23" t="e">
        <f t="shared" si="598"/>
        <v>#DIV/0!</v>
      </c>
      <c r="N698" s="23" t="e">
        <f t="shared" si="598"/>
        <v>#DIV/0!</v>
      </c>
      <c r="O698" s="23" t="e">
        <f t="shared" si="598"/>
        <v>#DIV/0!</v>
      </c>
      <c r="P698" s="23" t="e">
        <f t="shared" si="598"/>
        <v>#DIV/0!</v>
      </c>
      <c r="Q698" s="23">
        <v>0.5</v>
      </c>
      <c r="R698" s="23" t="e">
        <f t="shared" ref="R698:AC698" si="599">ROUND(R699/R697,1)</f>
        <v>#DIV/0!</v>
      </c>
      <c r="S698" s="23">
        <v>0.5</v>
      </c>
      <c r="T698" s="23" t="e">
        <f t="shared" si="599"/>
        <v>#DIV/0!</v>
      </c>
      <c r="U698" s="27" t="e">
        <f t="shared" si="599"/>
        <v>#DIV/0!</v>
      </c>
      <c r="V698" s="27" t="e">
        <f t="shared" si="599"/>
        <v>#DIV/0!</v>
      </c>
      <c r="W698" s="27" t="e">
        <f t="shared" si="599"/>
        <v>#DIV/0!</v>
      </c>
      <c r="X698" s="27" t="e">
        <f t="shared" si="599"/>
        <v>#DIV/0!</v>
      </c>
      <c r="Y698" s="27" t="e">
        <f t="shared" si="599"/>
        <v>#DIV/0!</v>
      </c>
      <c r="Z698" s="27" t="e">
        <f t="shared" si="599"/>
        <v>#DIV/0!</v>
      </c>
      <c r="AA698" s="27" t="e">
        <f t="shared" si="599"/>
        <v>#DIV/0!</v>
      </c>
      <c r="AB698" s="27" t="e">
        <f t="shared" si="599"/>
        <v>#DIV/0!</v>
      </c>
      <c r="AC698" s="27" t="e">
        <f t="shared" si="599"/>
        <v>#DIV/0!</v>
      </c>
      <c r="AD698" s="100"/>
      <c r="AE698" s="100"/>
    </row>
    <row r="699" spans="1:31" ht="42.6" customHeight="1" x14ac:dyDescent="0.25">
      <c r="A699" s="110"/>
      <c r="B699" s="95" t="s">
        <v>101</v>
      </c>
      <c r="C699" s="19"/>
      <c r="D699" s="20"/>
      <c r="E699" s="20"/>
      <c r="F699" s="19"/>
      <c r="G699" s="23">
        <f t="shared" ref="G699:AC699" si="600">SUM(G700:G708)</f>
        <v>0</v>
      </c>
      <c r="H699" s="23">
        <f t="shared" si="600"/>
        <v>0</v>
      </c>
      <c r="I699" s="23">
        <f t="shared" si="600"/>
        <v>0</v>
      </c>
      <c r="J699" s="23">
        <f t="shared" si="600"/>
        <v>0</v>
      </c>
      <c r="K699" s="23">
        <f t="shared" si="600"/>
        <v>0</v>
      </c>
      <c r="L699" s="23">
        <f t="shared" si="600"/>
        <v>0</v>
      </c>
      <c r="M699" s="23">
        <f t="shared" si="600"/>
        <v>0</v>
      </c>
      <c r="N699" s="23">
        <f t="shared" si="600"/>
        <v>0</v>
      </c>
      <c r="O699" s="23">
        <f t="shared" si="600"/>
        <v>0</v>
      </c>
      <c r="P699" s="23">
        <f t="shared" si="600"/>
        <v>0</v>
      </c>
      <c r="Q699" s="23">
        <f t="shared" si="600"/>
        <v>14000</v>
      </c>
      <c r="R699" s="23">
        <f t="shared" si="600"/>
        <v>0</v>
      </c>
      <c r="S699" s="23">
        <f t="shared" si="600"/>
        <v>14000</v>
      </c>
      <c r="T699" s="23">
        <f t="shared" si="600"/>
        <v>0</v>
      </c>
      <c r="U699" s="23">
        <f t="shared" si="600"/>
        <v>0</v>
      </c>
      <c r="V699" s="23">
        <f t="shared" si="600"/>
        <v>0</v>
      </c>
      <c r="W699" s="23">
        <f t="shared" si="600"/>
        <v>0</v>
      </c>
      <c r="X699" s="23">
        <f t="shared" si="600"/>
        <v>0</v>
      </c>
      <c r="Y699" s="23">
        <f t="shared" si="600"/>
        <v>0</v>
      </c>
      <c r="Z699" s="23">
        <f t="shared" si="600"/>
        <v>0</v>
      </c>
      <c r="AA699" s="23">
        <f t="shared" si="600"/>
        <v>0</v>
      </c>
      <c r="AB699" s="23">
        <f t="shared" si="600"/>
        <v>0</v>
      </c>
      <c r="AC699" s="23">
        <f t="shared" si="600"/>
        <v>0</v>
      </c>
      <c r="AD699" s="100"/>
      <c r="AE699" s="100"/>
    </row>
    <row r="700" spans="1:31" ht="13.2" customHeight="1" x14ac:dyDescent="0.25">
      <c r="A700" s="110"/>
      <c r="B700" s="105" t="s">
        <v>17</v>
      </c>
      <c r="C700" s="19">
        <v>136</v>
      </c>
      <c r="D700" s="20" t="s">
        <v>41</v>
      </c>
      <c r="E700" s="19">
        <v>710003330</v>
      </c>
      <c r="F700" s="19">
        <v>244</v>
      </c>
      <c r="G700" s="23">
        <f>I700+K700+M700+O700</f>
        <v>0</v>
      </c>
      <c r="H700" s="28">
        <f t="shared" ref="H700:H708" si="601">J700+L700+N700+P700</f>
        <v>0</v>
      </c>
      <c r="I700" s="29"/>
      <c r="J700" s="29"/>
      <c r="K700" s="29"/>
      <c r="L700" s="29"/>
      <c r="M700" s="29"/>
      <c r="N700" s="29"/>
      <c r="O700" s="29"/>
      <c r="P700" s="28"/>
      <c r="Q700" s="23">
        <f>S700+U700+W700+Y700</f>
        <v>12504</v>
      </c>
      <c r="R700" s="28">
        <f t="shared" ref="R700:R708" si="602">T700+V700+X700+Z700</f>
        <v>0</v>
      </c>
      <c r="S700" s="23">
        <v>12504</v>
      </c>
      <c r="T700" s="23"/>
      <c r="U700" s="23"/>
      <c r="V700" s="23"/>
      <c r="W700" s="23"/>
      <c r="X700" s="23"/>
      <c r="Y700" s="23"/>
      <c r="Z700" s="23"/>
      <c r="AA700" s="23">
        <v>0</v>
      </c>
      <c r="AB700" s="23">
        <v>0</v>
      </c>
      <c r="AC700" s="23">
        <v>0</v>
      </c>
      <c r="AD700" s="100"/>
      <c r="AE700" s="100"/>
    </row>
    <row r="701" spans="1:31" ht="33.75" customHeight="1" x14ac:dyDescent="0.25">
      <c r="A701" s="110"/>
      <c r="B701" s="106"/>
      <c r="C701" s="19">
        <v>136</v>
      </c>
      <c r="D701" s="20" t="s">
        <v>41</v>
      </c>
      <c r="E701" s="19">
        <v>710003330</v>
      </c>
      <c r="F701" s="19">
        <v>242</v>
      </c>
      <c r="G701" s="23">
        <f t="shared" ref="G701:G708" si="603">I701+K701+M701+O701</f>
        <v>0</v>
      </c>
      <c r="H701" s="28">
        <f t="shared" si="601"/>
        <v>0</v>
      </c>
      <c r="I701" s="29"/>
      <c r="J701" s="29"/>
      <c r="K701" s="29"/>
      <c r="L701" s="29"/>
      <c r="M701" s="29"/>
      <c r="N701" s="29"/>
      <c r="O701" s="29"/>
      <c r="P701" s="28"/>
      <c r="Q701" s="23">
        <f t="shared" ref="Q701:Q708" si="604">S701+U701+W701+Y701</f>
        <v>1496</v>
      </c>
      <c r="R701" s="28">
        <f t="shared" si="602"/>
        <v>0</v>
      </c>
      <c r="S701" s="23">
        <v>1496</v>
      </c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100"/>
      <c r="AE701" s="100"/>
    </row>
    <row r="702" spans="1:31" ht="29.4" customHeight="1" x14ac:dyDescent="0.25">
      <c r="A702" s="110"/>
      <c r="B702" s="105" t="s">
        <v>14</v>
      </c>
      <c r="C702" s="19"/>
      <c r="D702" s="20"/>
      <c r="E702" s="20"/>
      <c r="F702" s="19"/>
      <c r="G702" s="23">
        <f t="shared" si="603"/>
        <v>0</v>
      </c>
      <c r="H702" s="28">
        <f t="shared" si="601"/>
        <v>0</v>
      </c>
      <c r="I702" s="23"/>
      <c r="J702" s="23"/>
      <c r="K702" s="23"/>
      <c r="L702" s="23"/>
      <c r="M702" s="23"/>
      <c r="N702" s="23"/>
      <c r="O702" s="23"/>
      <c r="P702" s="28"/>
      <c r="Q702" s="23">
        <f t="shared" si="604"/>
        <v>0</v>
      </c>
      <c r="R702" s="28">
        <f t="shared" si="602"/>
        <v>0</v>
      </c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100"/>
      <c r="AE702" s="100"/>
    </row>
    <row r="703" spans="1:31" ht="26.4" customHeight="1" x14ac:dyDescent="0.25">
      <c r="A703" s="110"/>
      <c r="B703" s="110"/>
      <c r="C703" s="19"/>
      <c r="D703" s="20"/>
      <c r="E703" s="20"/>
      <c r="F703" s="19"/>
      <c r="G703" s="23">
        <f t="shared" si="603"/>
        <v>0</v>
      </c>
      <c r="H703" s="28">
        <f t="shared" si="601"/>
        <v>0</v>
      </c>
      <c r="I703" s="23"/>
      <c r="J703" s="23"/>
      <c r="K703" s="23"/>
      <c r="L703" s="23"/>
      <c r="M703" s="23"/>
      <c r="N703" s="23"/>
      <c r="O703" s="23"/>
      <c r="P703" s="28"/>
      <c r="Q703" s="23">
        <f t="shared" si="604"/>
        <v>0</v>
      </c>
      <c r="R703" s="28">
        <f t="shared" si="602"/>
        <v>0</v>
      </c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100"/>
      <c r="AE703" s="100"/>
    </row>
    <row r="704" spans="1:31" ht="26.4" customHeight="1" x14ac:dyDescent="0.25">
      <c r="A704" s="110"/>
      <c r="B704" s="110"/>
      <c r="C704" s="19"/>
      <c r="D704" s="20"/>
      <c r="E704" s="20"/>
      <c r="F704" s="19"/>
      <c r="G704" s="23">
        <f t="shared" si="603"/>
        <v>0</v>
      </c>
      <c r="H704" s="28">
        <f t="shared" si="601"/>
        <v>0</v>
      </c>
      <c r="I704" s="23"/>
      <c r="J704" s="23"/>
      <c r="K704" s="23"/>
      <c r="L704" s="23"/>
      <c r="M704" s="23"/>
      <c r="N704" s="23"/>
      <c r="O704" s="23"/>
      <c r="P704" s="28"/>
      <c r="Q704" s="23">
        <f t="shared" si="604"/>
        <v>0</v>
      </c>
      <c r="R704" s="28">
        <f t="shared" si="602"/>
        <v>0</v>
      </c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100"/>
      <c r="AE704" s="100"/>
    </row>
    <row r="705" spans="1:31" ht="27.75" customHeight="1" x14ac:dyDescent="0.25">
      <c r="A705" s="110"/>
      <c r="B705" s="110"/>
      <c r="C705" s="19"/>
      <c r="D705" s="20"/>
      <c r="E705" s="20"/>
      <c r="F705" s="19"/>
      <c r="G705" s="23">
        <f t="shared" si="603"/>
        <v>0</v>
      </c>
      <c r="H705" s="28">
        <f t="shared" si="601"/>
        <v>0</v>
      </c>
      <c r="I705" s="23"/>
      <c r="J705" s="23"/>
      <c r="K705" s="23"/>
      <c r="L705" s="23"/>
      <c r="M705" s="23"/>
      <c r="N705" s="23"/>
      <c r="O705" s="23"/>
      <c r="P705" s="28"/>
      <c r="Q705" s="23">
        <f t="shared" si="604"/>
        <v>0</v>
      </c>
      <c r="R705" s="28">
        <f t="shared" si="602"/>
        <v>0</v>
      </c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100"/>
      <c r="AE705" s="100"/>
    </row>
    <row r="706" spans="1:31" ht="19.5" customHeight="1" x14ac:dyDescent="0.25">
      <c r="A706" s="110"/>
      <c r="B706" s="106"/>
      <c r="C706" s="19"/>
      <c r="D706" s="20"/>
      <c r="E706" s="20"/>
      <c r="F706" s="19"/>
      <c r="G706" s="23">
        <f t="shared" si="603"/>
        <v>0</v>
      </c>
      <c r="H706" s="28">
        <f t="shared" si="601"/>
        <v>0</v>
      </c>
      <c r="I706" s="23"/>
      <c r="J706" s="23"/>
      <c r="K706" s="23"/>
      <c r="L706" s="23"/>
      <c r="M706" s="23"/>
      <c r="N706" s="23"/>
      <c r="O706" s="23"/>
      <c r="P706" s="28"/>
      <c r="Q706" s="23">
        <f t="shared" si="604"/>
        <v>0</v>
      </c>
      <c r="R706" s="28">
        <f t="shared" si="602"/>
        <v>0</v>
      </c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100"/>
      <c r="AE706" s="100"/>
    </row>
    <row r="707" spans="1:31" x14ac:dyDescent="0.25">
      <c r="A707" s="110"/>
      <c r="B707" s="95" t="s">
        <v>15</v>
      </c>
      <c r="C707" s="19"/>
      <c r="D707" s="20"/>
      <c r="E707" s="20"/>
      <c r="F707" s="19"/>
      <c r="G707" s="23">
        <f t="shared" si="603"/>
        <v>0</v>
      </c>
      <c r="H707" s="28">
        <f t="shared" si="601"/>
        <v>0</v>
      </c>
      <c r="I707" s="29"/>
      <c r="J707" s="29"/>
      <c r="K707" s="29"/>
      <c r="L707" s="29"/>
      <c r="M707" s="29"/>
      <c r="N707" s="29"/>
      <c r="O707" s="29"/>
      <c r="P707" s="28"/>
      <c r="Q707" s="23">
        <f t="shared" si="604"/>
        <v>0</v>
      </c>
      <c r="R707" s="28">
        <f t="shared" si="602"/>
        <v>0</v>
      </c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100"/>
      <c r="AE707" s="100"/>
    </row>
    <row r="708" spans="1:31" x14ac:dyDescent="0.25">
      <c r="A708" s="106"/>
      <c r="B708" s="95" t="s">
        <v>12</v>
      </c>
      <c r="C708" s="19"/>
      <c r="D708" s="20"/>
      <c r="E708" s="20"/>
      <c r="F708" s="19"/>
      <c r="G708" s="23">
        <f t="shared" si="603"/>
        <v>0</v>
      </c>
      <c r="H708" s="28">
        <f t="shared" si="601"/>
        <v>0</v>
      </c>
      <c r="I708" s="29"/>
      <c r="J708" s="29"/>
      <c r="K708" s="29"/>
      <c r="L708" s="29"/>
      <c r="M708" s="29"/>
      <c r="N708" s="29"/>
      <c r="O708" s="29"/>
      <c r="P708" s="28"/>
      <c r="Q708" s="23">
        <f t="shared" si="604"/>
        <v>0</v>
      </c>
      <c r="R708" s="28">
        <f t="shared" si="602"/>
        <v>0</v>
      </c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100"/>
      <c r="AE708" s="100"/>
    </row>
    <row r="709" spans="1:31" ht="13.2" hidden="1" customHeight="1" x14ac:dyDescent="0.2">
      <c r="A709" s="99" t="s">
        <v>538</v>
      </c>
      <c r="B709" s="95" t="s">
        <v>146</v>
      </c>
      <c r="C709" s="19"/>
      <c r="D709" s="20"/>
      <c r="E709" s="20"/>
      <c r="F709" s="19"/>
      <c r="G709" s="23">
        <f>I709+K709+M709+O709</f>
        <v>3</v>
      </c>
      <c r="H709" s="23">
        <f>J709+L709+N709+P709</f>
        <v>0</v>
      </c>
      <c r="I709" s="29"/>
      <c r="J709" s="29"/>
      <c r="K709" s="29">
        <v>1</v>
      </c>
      <c r="L709" s="29"/>
      <c r="M709" s="29">
        <v>1</v>
      </c>
      <c r="N709" s="29"/>
      <c r="O709" s="29">
        <v>1</v>
      </c>
      <c r="P709" s="28"/>
      <c r="Q709" s="23">
        <f>S709+U709+W709+Y709</f>
        <v>0</v>
      </c>
      <c r="R709" s="23">
        <f>T709+V709+X709+Z709</f>
        <v>0</v>
      </c>
      <c r="S709" s="23"/>
      <c r="T709" s="23"/>
      <c r="U709" s="23">
        <v>0</v>
      </c>
      <c r="V709" s="23"/>
      <c r="W709" s="23">
        <v>0</v>
      </c>
      <c r="X709" s="23"/>
      <c r="Y709" s="23">
        <v>0</v>
      </c>
      <c r="Z709" s="23"/>
      <c r="AA709" s="23">
        <v>3</v>
      </c>
      <c r="AB709" s="23">
        <v>3</v>
      </c>
      <c r="AC709" s="23">
        <v>1</v>
      </c>
      <c r="AD709" s="100" t="s">
        <v>539</v>
      </c>
      <c r="AE709" s="100" t="s">
        <v>568</v>
      </c>
    </row>
    <row r="710" spans="1:31" ht="26.4" hidden="1" customHeight="1" x14ac:dyDescent="0.2">
      <c r="A710" s="99"/>
      <c r="B710" s="95" t="s">
        <v>119</v>
      </c>
      <c r="C710" s="19"/>
      <c r="D710" s="20"/>
      <c r="E710" s="20"/>
      <c r="F710" s="19"/>
      <c r="G710" s="23">
        <f>ROUND(G711/G709,1)</f>
        <v>100</v>
      </c>
      <c r="H710" s="23" t="e">
        <f t="shared" ref="H710:P710" si="605">ROUND(H711/H709,1)</f>
        <v>#DIV/0!</v>
      </c>
      <c r="I710" s="23" t="e">
        <f t="shared" si="605"/>
        <v>#DIV/0!</v>
      </c>
      <c r="J710" s="23" t="e">
        <f t="shared" si="605"/>
        <v>#DIV/0!</v>
      </c>
      <c r="K710" s="23">
        <f t="shared" si="605"/>
        <v>150</v>
      </c>
      <c r="L710" s="23" t="e">
        <f t="shared" si="605"/>
        <v>#DIV/0!</v>
      </c>
      <c r="M710" s="23">
        <f t="shared" si="605"/>
        <v>60</v>
      </c>
      <c r="N710" s="23" t="e">
        <f t="shared" si="605"/>
        <v>#DIV/0!</v>
      </c>
      <c r="O710" s="23">
        <f t="shared" si="605"/>
        <v>90</v>
      </c>
      <c r="P710" s="23" t="e">
        <f t="shared" si="605"/>
        <v>#DIV/0!</v>
      </c>
      <c r="Q710" s="23" t="e">
        <f>ROUND(Q711/Q709,1)</f>
        <v>#DIV/0!</v>
      </c>
      <c r="R710" s="23" t="e">
        <f t="shared" ref="R710:AC710" si="606">ROUND(R711/R709,1)</f>
        <v>#DIV/0!</v>
      </c>
      <c r="S710" s="27" t="e">
        <f t="shared" si="606"/>
        <v>#DIV/0!</v>
      </c>
      <c r="T710" s="23" t="e">
        <f t="shared" si="606"/>
        <v>#DIV/0!</v>
      </c>
      <c r="U710" s="23" t="e">
        <f t="shared" si="606"/>
        <v>#DIV/0!</v>
      </c>
      <c r="V710" s="23" t="e">
        <f t="shared" si="606"/>
        <v>#DIV/0!</v>
      </c>
      <c r="W710" s="23" t="e">
        <f t="shared" si="606"/>
        <v>#DIV/0!</v>
      </c>
      <c r="X710" s="23" t="e">
        <f t="shared" si="606"/>
        <v>#DIV/0!</v>
      </c>
      <c r="Y710" s="23" t="e">
        <f t="shared" si="606"/>
        <v>#DIV/0!</v>
      </c>
      <c r="Z710" s="23" t="e">
        <f t="shared" si="606"/>
        <v>#DIV/0!</v>
      </c>
      <c r="AA710" s="23">
        <f t="shared" si="606"/>
        <v>0</v>
      </c>
      <c r="AB710" s="23">
        <f t="shared" si="606"/>
        <v>0</v>
      </c>
      <c r="AC710" s="23">
        <f t="shared" si="606"/>
        <v>300</v>
      </c>
      <c r="AD710" s="100"/>
      <c r="AE710" s="100"/>
    </row>
    <row r="711" spans="1:31" ht="41.4" hidden="1" customHeight="1" x14ac:dyDescent="0.2">
      <c r="A711" s="99"/>
      <c r="B711" s="95" t="s">
        <v>101</v>
      </c>
      <c r="C711" s="19"/>
      <c r="D711" s="20"/>
      <c r="E711" s="20"/>
      <c r="F711" s="19"/>
      <c r="G711" s="23">
        <f t="shared" ref="G711:AC711" si="607">SUM(G712:G720)</f>
        <v>300</v>
      </c>
      <c r="H711" s="23">
        <f t="shared" si="607"/>
        <v>0</v>
      </c>
      <c r="I711" s="23">
        <f t="shared" si="607"/>
        <v>0</v>
      </c>
      <c r="J711" s="23">
        <f t="shared" si="607"/>
        <v>0</v>
      </c>
      <c r="K711" s="23">
        <f t="shared" si="607"/>
        <v>150</v>
      </c>
      <c r="L711" s="23">
        <f t="shared" si="607"/>
        <v>0</v>
      </c>
      <c r="M711" s="23">
        <f t="shared" si="607"/>
        <v>60</v>
      </c>
      <c r="N711" s="23">
        <f t="shared" si="607"/>
        <v>0</v>
      </c>
      <c r="O711" s="23">
        <f t="shared" si="607"/>
        <v>90</v>
      </c>
      <c r="P711" s="23">
        <f t="shared" si="607"/>
        <v>0</v>
      </c>
      <c r="Q711" s="23">
        <f t="shared" si="607"/>
        <v>0</v>
      </c>
      <c r="R711" s="23">
        <f t="shared" si="607"/>
        <v>0</v>
      </c>
      <c r="S711" s="23">
        <f t="shared" si="607"/>
        <v>0</v>
      </c>
      <c r="T711" s="23">
        <f t="shared" si="607"/>
        <v>0</v>
      </c>
      <c r="U711" s="23">
        <f t="shared" si="607"/>
        <v>0</v>
      </c>
      <c r="V711" s="23">
        <f t="shared" si="607"/>
        <v>0</v>
      </c>
      <c r="W711" s="23">
        <f t="shared" si="607"/>
        <v>0</v>
      </c>
      <c r="X711" s="23">
        <f t="shared" si="607"/>
        <v>0</v>
      </c>
      <c r="Y711" s="23">
        <f t="shared" si="607"/>
        <v>0</v>
      </c>
      <c r="Z711" s="23">
        <f t="shared" si="607"/>
        <v>0</v>
      </c>
      <c r="AA711" s="23">
        <f t="shared" si="607"/>
        <v>0</v>
      </c>
      <c r="AB711" s="23">
        <f t="shared" si="607"/>
        <v>0</v>
      </c>
      <c r="AC711" s="23">
        <f t="shared" si="607"/>
        <v>300</v>
      </c>
      <c r="AD711" s="100"/>
      <c r="AE711" s="100"/>
    </row>
    <row r="712" spans="1:31" ht="13.2" hidden="1" customHeight="1" x14ac:dyDescent="0.2">
      <c r="A712" s="99"/>
      <c r="B712" s="105" t="s">
        <v>17</v>
      </c>
      <c r="C712" s="19">
        <v>136</v>
      </c>
      <c r="D712" s="20" t="s">
        <v>41</v>
      </c>
      <c r="E712" s="19" t="s">
        <v>394</v>
      </c>
      <c r="F712" s="19">
        <v>244</v>
      </c>
      <c r="G712" s="23">
        <f>I712+K712+M712+O712</f>
        <v>0</v>
      </c>
      <c r="H712" s="28">
        <f t="shared" ref="H712:H720" si="608">J712+L712+N712+P712</f>
        <v>0</v>
      </c>
      <c r="I712" s="29"/>
      <c r="J712" s="29"/>
      <c r="K712" s="29"/>
      <c r="L712" s="29"/>
      <c r="M712" s="29"/>
      <c r="N712" s="29"/>
      <c r="O712" s="29"/>
      <c r="P712" s="28"/>
      <c r="Q712" s="23">
        <f>S712+U712+W712+Y712</f>
        <v>0</v>
      </c>
      <c r="R712" s="28">
        <f t="shared" ref="R712:R720" si="609">T712+V712+X712+Z712</f>
        <v>0</v>
      </c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100"/>
      <c r="AE712" s="100"/>
    </row>
    <row r="713" spans="1:31" ht="13.2" hidden="1" customHeight="1" x14ac:dyDescent="0.2">
      <c r="A713" s="99"/>
      <c r="B713" s="106"/>
      <c r="C713" s="19">
        <v>136</v>
      </c>
      <c r="D713" s="20" t="s">
        <v>42</v>
      </c>
      <c r="E713" s="19" t="s">
        <v>394</v>
      </c>
      <c r="F713" s="19">
        <v>612</v>
      </c>
      <c r="G713" s="23">
        <f t="shared" ref="G713:G720" si="610">I713+K713+M713+O713</f>
        <v>300</v>
      </c>
      <c r="H713" s="28">
        <f t="shared" si="608"/>
        <v>0</v>
      </c>
      <c r="I713" s="29"/>
      <c r="J713" s="29"/>
      <c r="K713" s="29">
        <v>150</v>
      </c>
      <c r="L713" s="29"/>
      <c r="M713" s="29">
        <v>60</v>
      </c>
      <c r="N713" s="29"/>
      <c r="O713" s="29">
        <v>90</v>
      </c>
      <c r="P713" s="28"/>
      <c r="Q713" s="23">
        <f t="shared" ref="Q713:Q720" si="611">S713+U713+W713+Y713</f>
        <v>0</v>
      </c>
      <c r="R713" s="28">
        <f t="shared" si="609"/>
        <v>0</v>
      </c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>
        <v>300</v>
      </c>
      <c r="AD713" s="100"/>
      <c r="AE713" s="100"/>
    </row>
    <row r="714" spans="1:31" ht="13.2" hidden="1" customHeight="1" x14ac:dyDescent="0.2">
      <c r="A714" s="99"/>
      <c r="B714" s="105" t="s">
        <v>14</v>
      </c>
      <c r="C714" s="19">
        <v>136</v>
      </c>
      <c r="D714" s="20" t="s">
        <v>42</v>
      </c>
      <c r="E714" s="20" t="s">
        <v>395</v>
      </c>
      <c r="F714" s="19">
        <v>244</v>
      </c>
      <c r="G714" s="23">
        <f t="shared" si="610"/>
        <v>0</v>
      </c>
      <c r="H714" s="28">
        <f t="shared" si="608"/>
        <v>0</v>
      </c>
      <c r="I714" s="23"/>
      <c r="J714" s="23"/>
      <c r="K714" s="23"/>
      <c r="L714" s="23"/>
      <c r="M714" s="23"/>
      <c r="N714" s="23"/>
      <c r="O714" s="23"/>
      <c r="P714" s="28"/>
      <c r="Q714" s="23">
        <f t="shared" si="611"/>
        <v>0</v>
      </c>
      <c r="R714" s="28">
        <f t="shared" si="609"/>
        <v>0</v>
      </c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100"/>
      <c r="AE714" s="100"/>
    </row>
    <row r="715" spans="1:31" ht="13.2" hidden="1" customHeight="1" x14ac:dyDescent="0.2">
      <c r="A715" s="99"/>
      <c r="B715" s="110"/>
      <c r="C715" s="19">
        <v>136</v>
      </c>
      <c r="D715" s="20" t="s">
        <v>42</v>
      </c>
      <c r="E715" s="20" t="s">
        <v>395</v>
      </c>
      <c r="F715" s="19">
        <v>112</v>
      </c>
      <c r="G715" s="23">
        <f t="shared" si="610"/>
        <v>0</v>
      </c>
      <c r="H715" s="28">
        <f t="shared" si="608"/>
        <v>0</v>
      </c>
      <c r="I715" s="23"/>
      <c r="J715" s="23"/>
      <c r="K715" s="23"/>
      <c r="L715" s="23"/>
      <c r="M715" s="23"/>
      <c r="N715" s="23"/>
      <c r="O715" s="23"/>
      <c r="P715" s="28"/>
      <c r="Q715" s="23">
        <f t="shared" si="611"/>
        <v>0</v>
      </c>
      <c r="R715" s="28">
        <f t="shared" si="609"/>
        <v>0</v>
      </c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100"/>
      <c r="AE715" s="100"/>
    </row>
    <row r="716" spans="1:31" ht="13.2" hidden="1" customHeight="1" x14ac:dyDescent="0.2">
      <c r="A716" s="99"/>
      <c r="B716" s="110"/>
      <c r="C716" s="19">
        <v>136</v>
      </c>
      <c r="D716" s="20" t="s">
        <v>42</v>
      </c>
      <c r="E716" s="20" t="s">
        <v>395</v>
      </c>
      <c r="F716" s="19">
        <v>540</v>
      </c>
      <c r="G716" s="23">
        <f t="shared" si="610"/>
        <v>0</v>
      </c>
      <c r="H716" s="28">
        <f t="shared" si="608"/>
        <v>0</v>
      </c>
      <c r="I716" s="23"/>
      <c r="J716" s="23"/>
      <c r="K716" s="23"/>
      <c r="L716" s="23"/>
      <c r="M716" s="23"/>
      <c r="N716" s="23"/>
      <c r="O716" s="23"/>
      <c r="P716" s="28"/>
      <c r="Q716" s="23">
        <f t="shared" si="611"/>
        <v>0</v>
      </c>
      <c r="R716" s="28">
        <f t="shared" si="609"/>
        <v>0</v>
      </c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100"/>
      <c r="AE716" s="100"/>
    </row>
    <row r="717" spans="1:31" ht="13.2" hidden="1" customHeight="1" x14ac:dyDescent="0.2">
      <c r="A717" s="99"/>
      <c r="B717" s="110"/>
      <c r="C717" s="19">
        <v>136</v>
      </c>
      <c r="D717" s="20" t="s">
        <v>42</v>
      </c>
      <c r="E717" s="20" t="s">
        <v>395</v>
      </c>
      <c r="F717" s="19">
        <v>612</v>
      </c>
      <c r="G717" s="23">
        <f t="shared" si="610"/>
        <v>0</v>
      </c>
      <c r="H717" s="28">
        <f t="shared" si="608"/>
        <v>0</v>
      </c>
      <c r="I717" s="23"/>
      <c r="J717" s="23"/>
      <c r="K717" s="23"/>
      <c r="L717" s="23"/>
      <c r="M717" s="23"/>
      <c r="N717" s="23"/>
      <c r="O717" s="23"/>
      <c r="P717" s="28"/>
      <c r="Q717" s="23">
        <f t="shared" si="611"/>
        <v>0</v>
      </c>
      <c r="R717" s="28">
        <f t="shared" si="609"/>
        <v>0</v>
      </c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100"/>
      <c r="AE717" s="100"/>
    </row>
    <row r="718" spans="1:31" ht="13.5" hidden="1" customHeight="1" x14ac:dyDescent="0.2">
      <c r="A718" s="99"/>
      <c r="B718" s="106"/>
      <c r="C718" s="19">
        <v>136</v>
      </c>
      <c r="D718" s="20" t="s">
        <v>43</v>
      </c>
      <c r="E718" s="20" t="s">
        <v>395</v>
      </c>
      <c r="F718" s="19">
        <v>622</v>
      </c>
      <c r="G718" s="23">
        <f t="shared" si="610"/>
        <v>0</v>
      </c>
      <c r="H718" s="28">
        <f t="shared" si="608"/>
        <v>0</v>
      </c>
      <c r="I718" s="23"/>
      <c r="J718" s="23"/>
      <c r="K718" s="23"/>
      <c r="L718" s="23"/>
      <c r="M718" s="23"/>
      <c r="N718" s="23"/>
      <c r="O718" s="23"/>
      <c r="P718" s="28"/>
      <c r="Q718" s="23">
        <f t="shared" si="611"/>
        <v>0</v>
      </c>
      <c r="R718" s="28">
        <f t="shared" si="609"/>
        <v>0</v>
      </c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100"/>
      <c r="AE718" s="100"/>
    </row>
    <row r="719" spans="1:31" ht="12.75" hidden="1" x14ac:dyDescent="0.2">
      <c r="A719" s="99"/>
      <c r="B719" s="95" t="s">
        <v>15</v>
      </c>
      <c r="C719" s="19"/>
      <c r="D719" s="20"/>
      <c r="E719" s="20"/>
      <c r="F719" s="19"/>
      <c r="G719" s="23">
        <f t="shared" si="610"/>
        <v>0</v>
      </c>
      <c r="H719" s="28">
        <f t="shared" si="608"/>
        <v>0</v>
      </c>
      <c r="I719" s="29"/>
      <c r="J719" s="29"/>
      <c r="K719" s="29"/>
      <c r="L719" s="29"/>
      <c r="M719" s="29"/>
      <c r="N719" s="29"/>
      <c r="O719" s="29"/>
      <c r="P719" s="28"/>
      <c r="Q719" s="23">
        <f t="shared" si="611"/>
        <v>0</v>
      </c>
      <c r="R719" s="28">
        <f t="shared" si="609"/>
        <v>0</v>
      </c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100"/>
      <c r="AE719" s="100"/>
    </row>
    <row r="720" spans="1:31" ht="133.94999999999999" hidden="1" customHeight="1" x14ac:dyDescent="0.2">
      <c r="A720" s="99"/>
      <c r="B720" s="95" t="s">
        <v>12</v>
      </c>
      <c r="C720" s="19"/>
      <c r="D720" s="20"/>
      <c r="E720" s="20"/>
      <c r="F720" s="19"/>
      <c r="G720" s="23">
        <f t="shared" si="610"/>
        <v>0</v>
      </c>
      <c r="H720" s="28">
        <f t="shared" si="608"/>
        <v>0</v>
      </c>
      <c r="I720" s="29"/>
      <c r="J720" s="29"/>
      <c r="K720" s="29"/>
      <c r="L720" s="29"/>
      <c r="M720" s="29"/>
      <c r="N720" s="29"/>
      <c r="O720" s="29"/>
      <c r="P720" s="28"/>
      <c r="Q720" s="23">
        <f t="shared" si="611"/>
        <v>0</v>
      </c>
      <c r="R720" s="28">
        <f t="shared" si="609"/>
        <v>0</v>
      </c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100"/>
      <c r="AE720" s="100"/>
    </row>
    <row r="721" spans="1:31" ht="13.2" customHeight="1" x14ac:dyDescent="0.25">
      <c r="A721" s="105" t="s">
        <v>627</v>
      </c>
      <c r="B721" s="95" t="s">
        <v>146</v>
      </c>
      <c r="C721" s="19"/>
      <c r="D721" s="20"/>
      <c r="E721" s="20"/>
      <c r="F721" s="19"/>
      <c r="G721" s="23">
        <f>I721+K721+M721+O721</f>
        <v>3</v>
      </c>
      <c r="H721" s="23">
        <f>J721+L721+N721+P721</f>
        <v>0</v>
      </c>
      <c r="I721" s="29"/>
      <c r="J721" s="29"/>
      <c r="K721" s="29">
        <v>1</v>
      </c>
      <c r="L721" s="29"/>
      <c r="M721" s="29">
        <v>1</v>
      </c>
      <c r="N721" s="29"/>
      <c r="O721" s="29">
        <v>1</v>
      </c>
      <c r="P721" s="28"/>
      <c r="Q721" s="23">
        <f>S721+U721+W721+Y721</f>
        <v>0</v>
      </c>
      <c r="R721" s="23">
        <f>T721+V721+X721+Z721</f>
        <v>0</v>
      </c>
      <c r="S721" s="23"/>
      <c r="T721" s="23"/>
      <c r="U721" s="23">
        <v>0</v>
      </c>
      <c r="V721" s="23"/>
      <c r="W721" s="23">
        <v>0</v>
      </c>
      <c r="X721" s="23"/>
      <c r="Y721" s="23">
        <v>0</v>
      </c>
      <c r="Z721" s="23"/>
      <c r="AA721" s="23">
        <v>3</v>
      </c>
      <c r="AB721" s="23">
        <v>3</v>
      </c>
      <c r="AC721" s="23">
        <v>1</v>
      </c>
      <c r="AD721" s="107" t="s">
        <v>623</v>
      </c>
      <c r="AE721" s="107" t="s">
        <v>624</v>
      </c>
    </row>
    <row r="722" spans="1:31" ht="26.4" customHeight="1" x14ac:dyDescent="0.25">
      <c r="A722" s="110"/>
      <c r="B722" s="95" t="s">
        <v>119</v>
      </c>
      <c r="C722" s="19"/>
      <c r="D722" s="20"/>
      <c r="E722" s="20"/>
      <c r="F722" s="19"/>
      <c r="G722" s="23">
        <f>ROUND(G723/G721,1)</f>
        <v>100</v>
      </c>
      <c r="H722" s="23" t="e">
        <f t="shared" ref="H722:P722" si="612">ROUND(H723/H721,1)</f>
        <v>#DIV/0!</v>
      </c>
      <c r="I722" s="23" t="e">
        <f t="shared" si="612"/>
        <v>#DIV/0!</v>
      </c>
      <c r="J722" s="23" t="e">
        <f t="shared" si="612"/>
        <v>#DIV/0!</v>
      </c>
      <c r="K722" s="23">
        <f t="shared" si="612"/>
        <v>150</v>
      </c>
      <c r="L722" s="23" t="e">
        <f t="shared" si="612"/>
        <v>#DIV/0!</v>
      </c>
      <c r="M722" s="23">
        <f t="shared" si="612"/>
        <v>60</v>
      </c>
      <c r="N722" s="23" t="e">
        <f t="shared" si="612"/>
        <v>#DIV/0!</v>
      </c>
      <c r="O722" s="23">
        <f t="shared" si="612"/>
        <v>90</v>
      </c>
      <c r="P722" s="23" t="e">
        <f t="shared" si="612"/>
        <v>#DIV/0!</v>
      </c>
      <c r="Q722" s="27" t="e">
        <f>ROUND(Q723/Q721,1)</f>
        <v>#DIV/0!</v>
      </c>
      <c r="R722" s="23" t="e">
        <f t="shared" ref="R722:AC722" si="613">ROUND(R723/R721,1)</f>
        <v>#DIV/0!</v>
      </c>
      <c r="S722" s="27" t="e">
        <f t="shared" si="613"/>
        <v>#DIV/0!</v>
      </c>
      <c r="T722" s="23" t="e">
        <f t="shared" si="613"/>
        <v>#DIV/0!</v>
      </c>
      <c r="U722" s="27" t="e">
        <f t="shared" si="613"/>
        <v>#DIV/0!</v>
      </c>
      <c r="V722" s="27" t="e">
        <f t="shared" si="613"/>
        <v>#DIV/0!</v>
      </c>
      <c r="W722" s="27" t="e">
        <f t="shared" si="613"/>
        <v>#DIV/0!</v>
      </c>
      <c r="X722" s="27" t="e">
        <f t="shared" si="613"/>
        <v>#DIV/0!</v>
      </c>
      <c r="Y722" s="27" t="e">
        <f t="shared" si="613"/>
        <v>#DIV/0!</v>
      </c>
      <c r="Z722" s="23" t="e">
        <f t="shared" si="613"/>
        <v>#DIV/0!</v>
      </c>
      <c r="AA722" s="23">
        <f t="shared" si="613"/>
        <v>0</v>
      </c>
      <c r="AB722" s="23">
        <f t="shared" si="613"/>
        <v>0</v>
      </c>
      <c r="AC722" s="23">
        <f t="shared" si="613"/>
        <v>300</v>
      </c>
      <c r="AD722" s="108"/>
      <c r="AE722" s="108"/>
    </row>
    <row r="723" spans="1:31" ht="41.4" customHeight="1" x14ac:dyDescent="0.25">
      <c r="A723" s="110"/>
      <c r="B723" s="95" t="s">
        <v>101</v>
      </c>
      <c r="C723" s="19"/>
      <c r="D723" s="20"/>
      <c r="E723" s="20"/>
      <c r="F723" s="19"/>
      <c r="G723" s="23">
        <f t="shared" ref="G723:AC723" si="614">SUM(G724:G733)</f>
        <v>300</v>
      </c>
      <c r="H723" s="23">
        <f t="shared" si="614"/>
        <v>0</v>
      </c>
      <c r="I723" s="23">
        <f t="shared" si="614"/>
        <v>0</v>
      </c>
      <c r="J723" s="23">
        <f t="shared" si="614"/>
        <v>0</v>
      </c>
      <c r="K723" s="23">
        <f t="shared" si="614"/>
        <v>150</v>
      </c>
      <c r="L723" s="23">
        <f t="shared" si="614"/>
        <v>0</v>
      </c>
      <c r="M723" s="23">
        <f t="shared" si="614"/>
        <v>60</v>
      </c>
      <c r="N723" s="23">
        <f t="shared" si="614"/>
        <v>0</v>
      </c>
      <c r="O723" s="23">
        <f t="shared" si="614"/>
        <v>90</v>
      </c>
      <c r="P723" s="23">
        <f t="shared" si="614"/>
        <v>0</v>
      </c>
      <c r="Q723" s="23">
        <f t="shared" si="614"/>
        <v>3914.7</v>
      </c>
      <c r="R723" s="23">
        <f t="shared" si="614"/>
        <v>0</v>
      </c>
      <c r="S723" s="23">
        <f t="shared" si="614"/>
        <v>0</v>
      </c>
      <c r="T723" s="23">
        <f t="shared" si="614"/>
        <v>0</v>
      </c>
      <c r="U723" s="23">
        <f t="shared" si="614"/>
        <v>0</v>
      </c>
      <c r="V723" s="23">
        <f t="shared" si="614"/>
        <v>0</v>
      </c>
      <c r="W723" s="23">
        <f t="shared" si="614"/>
        <v>3914.7</v>
      </c>
      <c r="X723" s="23">
        <f t="shared" si="614"/>
        <v>0</v>
      </c>
      <c r="Y723" s="23">
        <f t="shared" si="614"/>
        <v>0</v>
      </c>
      <c r="Z723" s="23">
        <f t="shared" si="614"/>
        <v>0</v>
      </c>
      <c r="AA723" s="23">
        <f t="shared" si="614"/>
        <v>0</v>
      </c>
      <c r="AB723" s="23">
        <f t="shared" si="614"/>
        <v>0</v>
      </c>
      <c r="AC723" s="23">
        <f t="shared" si="614"/>
        <v>300</v>
      </c>
      <c r="AD723" s="108"/>
      <c r="AE723" s="108"/>
    </row>
    <row r="724" spans="1:31" ht="13.2" customHeight="1" x14ac:dyDescent="0.25">
      <c r="A724" s="110"/>
      <c r="B724" s="105" t="s">
        <v>17</v>
      </c>
      <c r="C724" s="19">
        <v>136</v>
      </c>
      <c r="D724" s="20" t="s">
        <v>42</v>
      </c>
      <c r="E724" s="20" t="s">
        <v>625</v>
      </c>
      <c r="F724" s="19">
        <v>540</v>
      </c>
      <c r="G724" s="23">
        <f>I724+K724+M724+O724</f>
        <v>0</v>
      </c>
      <c r="H724" s="28">
        <f t="shared" ref="H724:H733" si="615">J724+L724+N724+P724</f>
        <v>0</v>
      </c>
      <c r="I724" s="29"/>
      <c r="J724" s="29"/>
      <c r="K724" s="29"/>
      <c r="L724" s="29"/>
      <c r="M724" s="29"/>
      <c r="N724" s="29"/>
      <c r="O724" s="29"/>
      <c r="P724" s="28"/>
      <c r="Q724" s="23">
        <f>S724+U724+W724+Y724</f>
        <v>0</v>
      </c>
      <c r="R724" s="28">
        <f t="shared" ref="R724:R733" si="616">T724+V724+X724+Z724</f>
        <v>0</v>
      </c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108"/>
      <c r="AE724" s="108"/>
    </row>
    <row r="725" spans="1:31" ht="13.2" customHeight="1" x14ac:dyDescent="0.25">
      <c r="A725" s="110"/>
      <c r="B725" s="110"/>
      <c r="C725" s="19">
        <v>136</v>
      </c>
      <c r="D725" s="20" t="s">
        <v>42</v>
      </c>
      <c r="E725" s="20" t="s">
        <v>394</v>
      </c>
      <c r="F725" s="19">
        <v>612</v>
      </c>
      <c r="G725" s="23">
        <f t="shared" ref="G725:G733" si="617">I725+K725+M725+O725</f>
        <v>300</v>
      </c>
      <c r="H725" s="28">
        <f t="shared" si="615"/>
        <v>0</v>
      </c>
      <c r="I725" s="29"/>
      <c r="J725" s="29"/>
      <c r="K725" s="29">
        <v>150</v>
      </c>
      <c r="L725" s="29"/>
      <c r="M725" s="29">
        <v>60</v>
      </c>
      <c r="N725" s="29"/>
      <c r="O725" s="29">
        <v>90</v>
      </c>
      <c r="P725" s="28"/>
      <c r="Q725" s="23">
        <f t="shared" ref="Q725:Q733" si="618">S725+U725+W725+Y725</f>
        <v>0</v>
      </c>
      <c r="R725" s="28">
        <f t="shared" si="616"/>
        <v>0</v>
      </c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>
        <v>300</v>
      </c>
      <c r="AD725" s="108"/>
      <c r="AE725" s="108"/>
    </row>
    <row r="726" spans="1:31" ht="13.2" customHeight="1" x14ac:dyDescent="0.25">
      <c r="A726" s="110"/>
      <c r="B726" s="106"/>
      <c r="C726" s="19">
        <v>136</v>
      </c>
      <c r="D726" s="20" t="s">
        <v>42</v>
      </c>
      <c r="E726" s="20" t="s">
        <v>626</v>
      </c>
      <c r="F726" s="19">
        <v>540</v>
      </c>
      <c r="G726" s="23"/>
      <c r="H726" s="28"/>
      <c r="I726" s="29"/>
      <c r="J726" s="29"/>
      <c r="K726" s="29"/>
      <c r="L726" s="29"/>
      <c r="M726" s="29"/>
      <c r="N726" s="29"/>
      <c r="O726" s="29"/>
      <c r="P726" s="28"/>
      <c r="Q726" s="23">
        <f t="shared" si="618"/>
        <v>3914.7</v>
      </c>
      <c r="R726" s="28"/>
      <c r="S726" s="23"/>
      <c r="T726" s="23"/>
      <c r="U726" s="23"/>
      <c r="V726" s="23"/>
      <c r="W726" s="23">
        <v>3914.7</v>
      </c>
      <c r="X726" s="23"/>
      <c r="Y726" s="23"/>
      <c r="Z726" s="23"/>
      <c r="AA726" s="23"/>
      <c r="AB726" s="23"/>
      <c r="AC726" s="23"/>
      <c r="AD726" s="108"/>
      <c r="AE726" s="108"/>
    </row>
    <row r="727" spans="1:31" ht="13.2" customHeight="1" x14ac:dyDescent="0.25">
      <c r="A727" s="110"/>
      <c r="B727" s="105" t="s">
        <v>14</v>
      </c>
      <c r="C727" s="19">
        <v>136</v>
      </c>
      <c r="D727" s="20" t="s">
        <v>42</v>
      </c>
      <c r="E727" s="20" t="s">
        <v>395</v>
      </c>
      <c r="F727" s="19">
        <v>244</v>
      </c>
      <c r="G727" s="23">
        <f t="shared" si="617"/>
        <v>0</v>
      </c>
      <c r="H727" s="28">
        <f t="shared" si="615"/>
        <v>0</v>
      </c>
      <c r="I727" s="23"/>
      <c r="J727" s="23"/>
      <c r="K727" s="23"/>
      <c r="L727" s="23"/>
      <c r="M727" s="23"/>
      <c r="N727" s="23"/>
      <c r="O727" s="23"/>
      <c r="P727" s="28"/>
      <c r="Q727" s="23">
        <f t="shared" si="618"/>
        <v>0</v>
      </c>
      <c r="R727" s="28">
        <f t="shared" si="616"/>
        <v>0</v>
      </c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108"/>
      <c r="AE727" s="108"/>
    </row>
    <row r="728" spans="1:31" ht="13.2" customHeight="1" x14ac:dyDescent="0.25">
      <c r="A728" s="110"/>
      <c r="B728" s="110"/>
      <c r="C728" s="19">
        <v>136</v>
      </c>
      <c r="D728" s="20" t="s">
        <v>42</v>
      </c>
      <c r="E728" s="20" t="s">
        <v>395</v>
      </c>
      <c r="F728" s="19">
        <v>112</v>
      </c>
      <c r="G728" s="23">
        <f t="shared" si="617"/>
        <v>0</v>
      </c>
      <c r="H728" s="28">
        <f t="shared" si="615"/>
        <v>0</v>
      </c>
      <c r="I728" s="23"/>
      <c r="J728" s="23"/>
      <c r="K728" s="23"/>
      <c r="L728" s="23"/>
      <c r="M728" s="23"/>
      <c r="N728" s="23"/>
      <c r="O728" s="23"/>
      <c r="P728" s="28"/>
      <c r="Q728" s="23">
        <f t="shared" si="618"/>
        <v>0</v>
      </c>
      <c r="R728" s="28">
        <f t="shared" si="616"/>
        <v>0</v>
      </c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108"/>
      <c r="AE728" s="108"/>
    </row>
    <row r="729" spans="1:31" ht="13.2" customHeight="1" x14ac:dyDescent="0.25">
      <c r="A729" s="110"/>
      <c r="B729" s="110"/>
      <c r="C729" s="19">
        <v>136</v>
      </c>
      <c r="D729" s="20" t="s">
        <v>42</v>
      </c>
      <c r="E729" s="20" t="s">
        <v>395</v>
      </c>
      <c r="F729" s="19">
        <v>540</v>
      </c>
      <c r="G729" s="23">
        <f t="shared" si="617"/>
        <v>0</v>
      </c>
      <c r="H729" s="28">
        <f t="shared" si="615"/>
        <v>0</v>
      </c>
      <c r="I729" s="23"/>
      <c r="J729" s="23"/>
      <c r="K729" s="23"/>
      <c r="L729" s="23"/>
      <c r="M729" s="23"/>
      <c r="N729" s="23"/>
      <c r="O729" s="23"/>
      <c r="P729" s="28"/>
      <c r="Q729" s="23">
        <f t="shared" si="618"/>
        <v>0</v>
      </c>
      <c r="R729" s="28">
        <f t="shared" si="616"/>
        <v>0</v>
      </c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108"/>
      <c r="AE729" s="108"/>
    </row>
    <row r="730" spans="1:31" ht="13.2" customHeight="1" x14ac:dyDescent="0.25">
      <c r="A730" s="110"/>
      <c r="B730" s="110"/>
      <c r="C730" s="19">
        <v>136</v>
      </c>
      <c r="D730" s="20" t="s">
        <v>42</v>
      </c>
      <c r="E730" s="20" t="s">
        <v>395</v>
      </c>
      <c r="F730" s="19">
        <v>612</v>
      </c>
      <c r="G730" s="23">
        <f t="shared" si="617"/>
        <v>0</v>
      </c>
      <c r="H730" s="28">
        <f t="shared" si="615"/>
        <v>0</v>
      </c>
      <c r="I730" s="23"/>
      <c r="J730" s="23"/>
      <c r="K730" s="23"/>
      <c r="L730" s="23"/>
      <c r="M730" s="23"/>
      <c r="N730" s="23"/>
      <c r="O730" s="23"/>
      <c r="P730" s="28"/>
      <c r="Q730" s="23">
        <f t="shared" si="618"/>
        <v>0</v>
      </c>
      <c r="R730" s="28">
        <f t="shared" si="616"/>
        <v>0</v>
      </c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108"/>
      <c r="AE730" s="108"/>
    </row>
    <row r="731" spans="1:31" ht="13.5" customHeight="1" x14ac:dyDescent="0.25">
      <c r="A731" s="110"/>
      <c r="B731" s="106"/>
      <c r="C731" s="19">
        <v>136</v>
      </c>
      <c r="D731" s="20" t="s">
        <v>43</v>
      </c>
      <c r="E731" s="20" t="s">
        <v>395</v>
      </c>
      <c r="F731" s="19">
        <v>622</v>
      </c>
      <c r="G731" s="23">
        <f t="shared" si="617"/>
        <v>0</v>
      </c>
      <c r="H731" s="28">
        <f t="shared" si="615"/>
        <v>0</v>
      </c>
      <c r="I731" s="23"/>
      <c r="J731" s="23"/>
      <c r="K731" s="23"/>
      <c r="L731" s="23"/>
      <c r="M731" s="23"/>
      <c r="N731" s="23"/>
      <c r="O731" s="23"/>
      <c r="P731" s="28"/>
      <c r="Q731" s="23">
        <f t="shared" si="618"/>
        <v>0</v>
      </c>
      <c r="R731" s="28">
        <f t="shared" si="616"/>
        <v>0</v>
      </c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108"/>
      <c r="AE731" s="108"/>
    </row>
    <row r="732" spans="1:31" x14ac:dyDescent="0.25">
      <c r="A732" s="110"/>
      <c r="B732" s="95" t="s">
        <v>15</v>
      </c>
      <c r="C732" s="19"/>
      <c r="D732" s="20"/>
      <c r="E732" s="20"/>
      <c r="F732" s="19"/>
      <c r="G732" s="23">
        <f t="shared" si="617"/>
        <v>0</v>
      </c>
      <c r="H732" s="28">
        <f t="shared" si="615"/>
        <v>0</v>
      </c>
      <c r="I732" s="29"/>
      <c r="J732" s="29"/>
      <c r="K732" s="29"/>
      <c r="L732" s="29"/>
      <c r="M732" s="29"/>
      <c r="N732" s="29"/>
      <c r="O732" s="29"/>
      <c r="P732" s="28"/>
      <c r="Q732" s="23">
        <f t="shared" si="618"/>
        <v>0</v>
      </c>
      <c r="R732" s="28">
        <f t="shared" si="616"/>
        <v>0</v>
      </c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108"/>
      <c r="AE732" s="108"/>
    </row>
    <row r="733" spans="1:31" ht="133.94999999999999" customHeight="1" x14ac:dyDescent="0.25">
      <c r="A733" s="106"/>
      <c r="B733" s="95" t="s">
        <v>12</v>
      </c>
      <c r="C733" s="19"/>
      <c r="D733" s="20"/>
      <c r="E733" s="20"/>
      <c r="F733" s="19"/>
      <c r="G733" s="23">
        <f t="shared" si="617"/>
        <v>0</v>
      </c>
      <c r="H733" s="28">
        <f t="shared" si="615"/>
        <v>0</v>
      </c>
      <c r="I733" s="29"/>
      <c r="J733" s="29"/>
      <c r="K733" s="29"/>
      <c r="L733" s="29"/>
      <c r="M733" s="29"/>
      <c r="N733" s="29"/>
      <c r="O733" s="29"/>
      <c r="P733" s="28"/>
      <c r="Q733" s="23">
        <f t="shared" si="618"/>
        <v>0</v>
      </c>
      <c r="R733" s="28">
        <f t="shared" si="616"/>
        <v>0</v>
      </c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109"/>
      <c r="AE733" s="109"/>
    </row>
    <row r="734" spans="1:31" x14ac:dyDescent="0.25">
      <c r="A734" s="105" t="s">
        <v>628</v>
      </c>
      <c r="B734" s="95" t="s">
        <v>146</v>
      </c>
      <c r="C734" s="19"/>
      <c r="D734" s="20"/>
      <c r="E734" s="20"/>
      <c r="F734" s="19"/>
      <c r="G734" s="23">
        <f>I734+K734+M734+O734</f>
        <v>3</v>
      </c>
      <c r="H734" s="23">
        <f>J734+L734+N734+P734</f>
        <v>0</v>
      </c>
      <c r="I734" s="29"/>
      <c r="J734" s="29"/>
      <c r="K734" s="29">
        <v>1</v>
      </c>
      <c r="L734" s="29"/>
      <c r="M734" s="29">
        <v>1</v>
      </c>
      <c r="N734" s="29"/>
      <c r="O734" s="29">
        <v>1</v>
      </c>
      <c r="P734" s="28"/>
      <c r="Q734" s="23">
        <f>S734+U734+W734+Y734</f>
        <v>0</v>
      </c>
      <c r="R734" s="23">
        <f>T734+V734+X734+Z734</f>
        <v>0</v>
      </c>
      <c r="S734" s="23"/>
      <c r="T734" s="23"/>
      <c r="U734" s="23">
        <v>0</v>
      </c>
      <c r="V734" s="23"/>
      <c r="W734" s="23">
        <v>0</v>
      </c>
      <c r="X734" s="23"/>
      <c r="Y734" s="23">
        <v>0</v>
      </c>
      <c r="Z734" s="23"/>
      <c r="AA734" s="23">
        <v>3</v>
      </c>
      <c r="AB734" s="23">
        <v>3</v>
      </c>
      <c r="AC734" s="23">
        <v>1</v>
      </c>
      <c r="AD734" s="107" t="s">
        <v>623</v>
      </c>
      <c r="AE734" s="107" t="s">
        <v>629</v>
      </c>
    </row>
    <row r="735" spans="1:31" ht="26.4" x14ac:dyDescent="0.25">
      <c r="A735" s="110"/>
      <c r="B735" s="95" t="s">
        <v>119</v>
      </c>
      <c r="C735" s="19"/>
      <c r="D735" s="20"/>
      <c r="E735" s="20"/>
      <c r="F735" s="19"/>
      <c r="G735" s="23">
        <f>ROUND(G736/G734,1)</f>
        <v>100</v>
      </c>
      <c r="H735" s="23" t="e">
        <f t="shared" ref="H735:P735" si="619">ROUND(H736/H734,1)</f>
        <v>#DIV/0!</v>
      </c>
      <c r="I735" s="23" t="e">
        <f t="shared" si="619"/>
        <v>#DIV/0!</v>
      </c>
      <c r="J735" s="23" t="e">
        <f t="shared" si="619"/>
        <v>#DIV/0!</v>
      </c>
      <c r="K735" s="23">
        <f t="shared" si="619"/>
        <v>150</v>
      </c>
      <c r="L735" s="23" t="e">
        <f t="shared" si="619"/>
        <v>#DIV/0!</v>
      </c>
      <c r="M735" s="23">
        <f t="shared" si="619"/>
        <v>60</v>
      </c>
      <c r="N735" s="23" t="e">
        <f t="shared" si="619"/>
        <v>#DIV/0!</v>
      </c>
      <c r="O735" s="23">
        <f t="shared" si="619"/>
        <v>90</v>
      </c>
      <c r="P735" s="23" t="e">
        <f t="shared" si="619"/>
        <v>#DIV/0!</v>
      </c>
      <c r="Q735" s="27" t="e">
        <f>ROUND(Q736/Q734,1)</f>
        <v>#DIV/0!</v>
      </c>
      <c r="R735" s="23" t="e">
        <f t="shared" ref="R735:AC735" si="620">ROUND(R736/R734,1)</f>
        <v>#DIV/0!</v>
      </c>
      <c r="S735" s="27" t="e">
        <f t="shared" si="620"/>
        <v>#DIV/0!</v>
      </c>
      <c r="T735" s="23" t="e">
        <f t="shared" si="620"/>
        <v>#DIV/0!</v>
      </c>
      <c r="U735" s="27" t="e">
        <f t="shared" si="620"/>
        <v>#DIV/0!</v>
      </c>
      <c r="V735" s="27" t="e">
        <f t="shared" si="620"/>
        <v>#DIV/0!</v>
      </c>
      <c r="W735" s="27" t="e">
        <f t="shared" si="620"/>
        <v>#DIV/0!</v>
      </c>
      <c r="X735" s="27" t="e">
        <f t="shared" si="620"/>
        <v>#DIV/0!</v>
      </c>
      <c r="Y735" s="27" t="e">
        <f t="shared" si="620"/>
        <v>#DIV/0!</v>
      </c>
      <c r="Z735" s="23" t="e">
        <f t="shared" si="620"/>
        <v>#DIV/0!</v>
      </c>
      <c r="AA735" s="23">
        <f t="shared" si="620"/>
        <v>0</v>
      </c>
      <c r="AB735" s="23">
        <f t="shared" si="620"/>
        <v>0</v>
      </c>
      <c r="AC735" s="23">
        <f t="shared" si="620"/>
        <v>300</v>
      </c>
      <c r="AD735" s="108"/>
      <c r="AE735" s="108"/>
    </row>
    <row r="736" spans="1:31" ht="26.4" x14ac:dyDescent="0.25">
      <c r="A736" s="110"/>
      <c r="B736" s="95" t="s">
        <v>101</v>
      </c>
      <c r="C736" s="19"/>
      <c r="D736" s="20"/>
      <c r="E736" s="20"/>
      <c r="F736" s="19"/>
      <c r="G736" s="23">
        <f t="shared" ref="G736:AC736" si="621">SUM(G737:G746)</f>
        <v>300</v>
      </c>
      <c r="H736" s="23">
        <f t="shared" si="621"/>
        <v>0</v>
      </c>
      <c r="I736" s="23">
        <f t="shared" si="621"/>
        <v>0</v>
      </c>
      <c r="J736" s="23">
        <f t="shared" si="621"/>
        <v>0</v>
      </c>
      <c r="K736" s="23">
        <f t="shared" si="621"/>
        <v>150</v>
      </c>
      <c r="L736" s="23">
        <f t="shared" si="621"/>
        <v>0</v>
      </c>
      <c r="M736" s="23">
        <f t="shared" si="621"/>
        <v>60</v>
      </c>
      <c r="N736" s="23">
        <f t="shared" si="621"/>
        <v>0</v>
      </c>
      <c r="O736" s="23">
        <f t="shared" si="621"/>
        <v>90</v>
      </c>
      <c r="P736" s="23">
        <f t="shared" si="621"/>
        <v>0</v>
      </c>
      <c r="Q736" s="23">
        <f t="shared" si="621"/>
        <v>100</v>
      </c>
      <c r="R736" s="23">
        <f t="shared" si="621"/>
        <v>0</v>
      </c>
      <c r="S736" s="23">
        <f t="shared" si="621"/>
        <v>0</v>
      </c>
      <c r="T736" s="23">
        <f t="shared" si="621"/>
        <v>0</v>
      </c>
      <c r="U736" s="23">
        <f t="shared" si="621"/>
        <v>0</v>
      </c>
      <c r="V736" s="23">
        <f t="shared" si="621"/>
        <v>0</v>
      </c>
      <c r="W736" s="23">
        <f t="shared" si="621"/>
        <v>100</v>
      </c>
      <c r="X736" s="23">
        <f t="shared" si="621"/>
        <v>0</v>
      </c>
      <c r="Y736" s="23">
        <f t="shared" si="621"/>
        <v>0</v>
      </c>
      <c r="Z736" s="23">
        <f t="shared" si="621"/>
        <v>0</v>
      </c>
      <c r="AA736" s="23">
        <f t="shared" si="621"/>
        <v>0</v>
      </c>
      <c r="AB736" s="23">
        <f t="shared" si="621"/>
        <v>0</v>
      </c>
      <c r="AC736" s="23">
        <f t="shared" si="621"/>
        <v>300</v>
      </c>
      <c r="AD736" s="108"/>
      <c r="AE736" s="108"/>
    </row>
    <row r="737" spans="1:31" x14ac:dyDescent="0.25">
      <c r="A737" s="110"/>
      <c r="B737" s="105" t="s">
        <v>17</v>
      </c>
      <c r="C737" s="19">
        <v>136</v>
      </c>
      <c r="D737" s="20" t="s">
        <v>42</v>
      </c>
      <c r="E737" s="20" t="s">
        <v>625</v>
      </c>
      <c r="F737" s="19">
        <v>540</v>
      </c>
      <c r="G737" s="23">
        <f>I737+K737+M737+O737</f>
        <v>0</v>
      </c>
      <c r="H737" s="28">
        <f t="shared" ref="H737:H738" si="622">J737+L737+N737+P737</f>
        <v>0</v>
      </c>
      <c r="I737" s="29"/>
      <c r="J737" s="29"/>
      <c r="K737" s="29"/>
      <c r="L737" s="29"/>
      <c r="M737" s="29"/>
      <c r="N737" s="29"/>
      <c r="O737" s="29"/>
      <c r="P737" s="28"/>
      <c r="Q737" s="23">
        <f>S737+U737+W737+Y737</f>
        <v>100</v>
      </c>
      <c r="R737" s="28">
        <f t="shared" ref="R737:R738" si="623">T737+V737+X737+Z737</f>
        <v>0</v>
      </c>
      <c r="S737" s="23"/>
      <c r="T737" s="23"/>
      <c r="U737" s="23"/>
      <c r="V737" s="23"/>
      <c r="W737" s="23">
        <v>100</v>
      </c>
      <c r="X737" s="23"/>
      <c r="Y737" s="23"/>
      <c r="Z737" s="23"/>
      <c r="AA737" s="23"/>
      <c r="AB737" s="23"/>
      <c r="AC737" s="23"/>
      <c r="AD737" s="108"/>
      <c r="AE737" s="108"/>
    </row>
    <row r="738" spans="1:31" x14ac:dyDescent="0.25">
      <c r="A738" s="110"/>
      <c r="B738" s="110"/>
      <c r="C738" s="19">
        <v>136</v>
      </c>
      <c r="D738" s="20" t="s">
        <v>42</v>
      </c>
      <c r="E738" s="20" t="s">
        <v>394</v>
      </c>
      <c r="F738" s="19">
        <v>612</v>
      </c>
      <c r="G738" s="23">
        <f t="shared" ref="G738" si="624">I738+K738+M738+O738</f>
        <v>300</v>
      </c>
      <c r="H738" s="28">
        <f t="shared" si="622"/>
        <v>0</v>
      </c>
      <c r="I738" s="29"/>
      <c r="J738" s="29"/>
      <c r="K738" s="29">
        <v>150</v>
      </c>
      <c r="L738" s="29"/>
      <c r="M738" s="29">
        <v>60</v>
      </c>
      <c r="N738" s="29"/>
      <c r="O738" s="29">
        <v>90</v>
      </c>
      <c r="P738" s="28"/>
      <c r="Q738" s="23">
        <f t="shared" ref="Q738:Q746" si="625">S738+U738+W738+Y738</f>
        <v>0</v>
      </c>
      <c r="R738" s="28">
        <f t="shared" si="623"/>
        <v>0</v>
      </c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>
        <v>300</v>
      </c>
      <c r="AD738" s="108"/>
      <c r="AE738" s="108"/>
    </row>
    <row r="739" spans="1:31" x14ac:dyDescent="0.25">
      <c r="A739" s="110"/>
      <c r="B739" s="106"/>
      <c r="C739" s="19">
        <v>136</v>
      </c>
      <c r="D739" s="20" t="s">
        <v>42</v>
      </c>
      <c r="E739" s="20" t="s">
        <v>626</v>
      </c>
      <c r="F739" s="19">
        <v>540</v>
      </c>
      <c r="G739" s="23"/>
      <c r="H739" s="28"/>
      <c r="I739" s="29"/>
      <c r="J739" s="29"/>
      <c r="K739" s="29"/>
      <c r="L739" s="29"/>
      <c r="M739" s="29"/>
      <c r="N739" s="29"/>
      <c r="O739" s="29"/>
      <c r="P739" s="28"/>
      <c r="Q739" s="23">
        <f t="shared" si="625"/>
        <v>0</v>
      </c>
      <c r="R739" s="28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108"/>
      <c r="AE739" s="108"/>
    </row>
    <row r="740" spans="1:31" x14ac:dyDescent="0.25">
      <c r="A740" s="110"/>
      <c r="B740" s="105" t="s">
        <v>14</v>
      </c>
      <c r="C740" s="19">
        <v>136</v>
      </c>
      <c r="D740" s="20" t="s">
        <v>42</v>
      </c>
      <c r="E740" s="20" t="s">
        <v>395</v>
      </c>
      <c r="F740" s="19">
        <v>244</v>
      </c>
      <c r="G740" s="23">
        <f t="shared" ref="G740:G746" si="626">I740+K740+M740+O740</f>
        <v>0</v>
      </c>
      <c r="H740" s="28">
        <f t="shared" ref="H740:H746" si="627">J740+L740+N740+P740</f>
        <v>0</v>
      </c>
      <c r="I740" s="23"/>
      <c r="J740" s="23"/>
      <c r="K740" s="23"/>
      <c r="L740" s="23"/>
      <c r="M740" s="23"/>
      <c r="N740" s="23"/>
      <c r="O740" s="23"/>
      <c r="P740" s="28"/>
      <c r="Q740" s="23">
        <f t="shared" si="625"/>
        <v>0</v>
      </c>
      <c r="R740" s="28">
        <f t="shared" ref="R740:R746" si="628">T740+V740+X740+Z740</f>
        <v>0</v>
      </c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108"/>
      <c r="AE740" s="108"/>
    </row>
    <row r="741" spans="1:31" x14ac:dyDescent="0.25">
      <c r="A741" s="110"/>
      <c r="B741" s="110"/>
      <c r="C741" s="19">
        <v>136</v>
      </c>
      <c r="D741" s="20" t="s">
        <v>42</v>
      </c>
      <c r="E741" s="20" t="s">
        <v>395</v>
      </c>
      <c r="F741" s="19">
        <v>112</v>
      </c>
      <c r="G741" s="23">
        <f t="shared" si="626"/>
        <v>0</v>
      </c>
      <c r="H741" s="28">
        <f t="shared" si="627"/>
        <v>0</v>
      </c>
      <c r="I741" s="23"/>
      <c r="J741" s="23"/>
      <c r="K741" s="23"/>
      <c r="L741" s="23"/>
      <c r="M741" s="23"/>
      <c r="N741" s="23"/>
      <c r="O741" s="23"/>
      <c r="P741" s="28"/>
      <c r="Q741" s="23">
        <f t="shared" si="625"/>
        <v>0</v>
      </c>
      <c r="R741" s="28">
        <f t="shared" si="628"/>
        <v>0</v>
      </c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108"/>
      <c r="AE741" s="108"/>
    </row>
    <row r="742" spans="1:31" x14ac:dyDescent="0.25">
      <c r="A742" s="110"/>
      <c r="B742" s="110"/>
      <c r="C742" s="19">
        <v>136</v>
      </c>
      <c r="D742" s="20" t="s">
        <v>42</v>
      </c>
      <c r="E742" s="20" t="s">
        <v>395</v>
      </c>
      <c r="F742" s="19">
        <v>540</v>
      </c>
      <c r="G742" s="23">
        <f t="shared" si="626"/>
        <v>0</v>
      </c>
      <c r="H742" s="28">
        <f t="shared" si="627"/>
        <v>0</v>
      </c>
      <c r="I742" s="23"/>
      <c r="J742" s="23"/>
      <c r="K742" s="23"/>
      <c r="L742" s="23"/>
      <c r="M742" s="23"/>
      <c r="N742" s="23"/>
      <c r="O742" s="23"/>
      <c r="P742" s="28"/>
      <c r="Q742" s="23">
        <f t="shared" si="625"/>
        <v>0</v>
      </c>
      <c r="R742" s="28">
        <f t="shared" si="628"/>
        <v>0</v>
      </c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108"/>
      <c r="AE742" s="108"/>
    </row>
    <row r="743" spans="1:31" x14ac:dyDescent="0.25">
      <c r="A743" s="110"/>
      <c r="B743" s="110"/>
      <c r="C743" s="19">
        <v>136</v>
      </c>
      <c r="D743" s="20" t="s">
        <v>42</v>
      </c>
      <c r="E743" s="20" t="s">
        <v>395</v>
      </c>
      <c r="F743" s="19">
        <v>612</v>
      </c>
      <c r="G743" s="23">
        <f t="shared" si="626"/>
        <v>0</v>
      </c>
      <c r="H743" s="28">
        <f t="shared" si="627"/>
        <v>0</v>
      </c>
      <c r="I743" s="23"/>
      <c r="J743" s="23"/>
      <c r="K743" s="23"/>
      <c r="L743" s="23"/>
      <c r="M743" s="23"/>
      <c r="N743" s="23"/>
      <c r="O743" s="23"/>
      <c r="P743" s="28"/>
      <c r="Q743" s="23">
        <f t="shared" si="625"/>
        <v>0</v>
      </c>
      <c r="R743" s="28">
        <f t="shared" si="628"/>
        <v>0</v>
      </c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108"/>
      <c r="AE743" s="108"/>
    </row>
    <row r="744" spans="1:31" x14ac:dyDescent="0.25">
      <c r="A744" s="110"/>
      <c r="B744" s="106"/>
      <c r="C744" s="19">
        <v>136</v>
      </c>
      <c r="D744" s="20" t="s">
        <v>43</v>
      </c>
      <c r="E744" s="20" t="s">
        <v>395</v>
      </c>
      <c r="F744" s="19">
        <v>622</v>
      </c>
      <c r="G744" s="23">
        <f t="shared" si="626"/>
        <v>0</v>
      </c>
      <c r="H744" s="28">
        <f t="shared" si="627"/>
        <v>0</v>
      </c>
      <c r="I744" s="23"/>
      <c r="J744" s="23"/>
      <c r="K744" s="23"/>
      <c r="L744" s="23"/>
      <c r="M744" s="23"/>
      <c r="N744" s="23"/>
      <c r="O744" s="23"/>
      <c r="P744" s="28"/>
      <c r="Q744" s="23">
        <f t="shared" si="625"/>
        <v>0</v>
      </c>
      <c r="R744" s="28">
        <f t="shared" si="628"/>
        <v>0</v>
      </c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108"/>
      <c r="AE744" s="108"/>
    </row>
    <row r="745" spans="1:31" x14ac:dyDescent="0.25">
      <c r="A745" s="110"/>
      <c r="B745" s="95" t="s">
        <v>15</v>
      </c>
      <c r="C745" s="19"/>
      <c r="D745" s="20"/>
      <c r="E745" s="20"/>
      <c r="F745" s="19"/>
      <c r="G745" s="23">
        <f t="shared" si="626"/>
        <v>0</v>
      </c>
      <c r="H745" s="28">
        <f t="shared" si="627"/>
        <v>0</v>
      </c>
      <c r="I745" s="29"/>
      <c r="J745" s="29"/>
      <c r="K745" s="29"/>
      <c r="L745" s="29"/>
      <c r="M745" s="29"/>
      <c r="N745" s="29"/>
      <c r="O745" s="29"/>
      <c r="P745" s="28"/>
      <c r="Q745" s="23">
        <f t="shared" si="625"/>
        <v>0</v>
      </c>
      <c r="R745" s="28">
        <f t="shared" si="628"/>
        <v>0</v>
      </c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108"/>
      <c r="AE745" s="108"/>
    </row>
    <row r="746" spans="1:31" x14ac:dyDescent="0.25">
      <c r="A746" s="106"/>
      <c r="B746" s="95" t="s">
        <v>12</v>
      </c>
      <c r="C746" s="19"/>
      <c r="D746" s="20"/>
      <c r="E746" s="20"/>
      <c r="F746" s="19"/>
      <c r="G746" s="23">
        <f t="shared" si="626"/>
        <v>0</v>
      </c>
      <c r="H746" s="28">
        <f t="shared" si="627"/>
        <v>0</v>
      </c>
      <c r="I746" s="29"/>
      <c r="J746" s="29"/>
      <c r="K746" s="29"/>
      <c r="L746" s="29"/>
      <c r="M746" s="29"/>
      <c r="N746" s="29"/>
      <c r="O746" s="29"/>
      <c r="P746" s="28"/>
      <c r="Q746" s="23">
        <f t="shared" si="625"/>
        <v>0</v>
      </c>
      <c r="R746" s="28">
        <f t="shared" si="628"/>
        <v>0</v>
      </c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109"/>
      <c r="AE746" s="109"/>
    </row>
    <row r="747" spans="1:31" ht="43.5" customHeight="1" x14ac:dyDescent="0.25">
      <c r="A747" s="99" t="s">
        <v>21</v>
      </c>
      <c r="B747" s="95" t="s">
        <v>7</v>
      </c>
      <c r="C747" s="19"/>
      <c r="D747" s="20"/>
      <c r="E747" s="20"/>
      <c r="F747" s="19"/>
      <c r="G747" s="42">
        <f t="shared" ref="G747:P747" si="629">G305+G306+G307+G308+G309+G310+G311+G312+G313+G314+G315+G316+G385+G386+G407+G408+G409+G410+G411+G435+G436+G437+G469+G470+G485+G552+G554+G317</f>
        <v>22048890.098999999</v>
      </c>
      <c r="H747" s="42">
        <f t="shared" si="629"/>
        <v>5625859.0000000019</v>
      </c>
      <c r="I747" s="42">
        <f t="shared" si="629"/>
        <v>5628950.1000000015</v>
      </c>
      <c r="J747" s="42">
        <f t="shared" si="629"/>
        <v>5625859.0000000019</v>
      </c>
      <c r="K747" s="42">
        <f t="shared" si="629"/>
        <v>7180034.3300000001</v>
      </c>
      <c r="L747" s="42">
        <f t="shared" si="629"/>
        <v>0</v>
      </c>
      <c r="M747" s="42">
        <f t="shared" si="629"/>
        <v>3605427.8729999997</v>
      </c>
      <c r="N747" s="42">
        <f t="shared" si="629"/>
        <v>0</v>
      </c>
      <c r="O747" s="42">
        <f t="shared" si="629"/>
        <v>5634477.7960000001</v>
      </c>
      <c r="P747" s="42">
        <f t="shared" si="629"/>
        <v>0</v>
      </c>
      <c r="Q747" s="42">
        <f>Q305+Q306+Q307+Q308+Q309+Q310+Q311+Q312+Q313+Q314+Q315+Q316+Q385+Q386+Q407+Q408+Q409+Q410+Q411+Q435+Q436+Q437+Q469+Q470+Q485+Q552+Q554+Q317+Q553+Q557+Q438+Q558+Q555+Q556</f>
        <v>21639913.699999999</v>
      </c>
      <c r="R747" s="42">
        <f t="shared" ref="R747:AB747" si="630">R305+R306+R307+R308+R309+R310+R311+R312+R313+R314+R315+R316+R385+R386+R407+R408+R409+R410+R411+R435+R436+R437+R469+R470+R485+R552+R554+R317+R553+R557+R438+R558+R555+R556</f>
        <v>11525</v>
      </c>
      <c r="S747" s="42">
        <f t="shared" si="630"/>
        <v>3987393.5483999997</v>
      </c>
      <c r="T747" s="42">
        <f t="shared" si="630"/>
        <v>11525</v>
      </c>
      <c r="U747" s="42">
        <f t="shared" si="630"/>
        <v>7541635.7372000003</v>
      </c>
      <c r="V747" s="42">
        <f t="shared" si="630"/>
        <v>0</v>
      </c>
      <c r="W747" s="42">
        <f t="shared" si="630"/>
        <v>3964604.8422000012</v>
      </c>
      <c r="X747" s="42">
        <f t="shared" si="630"/>
        <v>0</v>
      </c>
      <c r="Y747" s="42">
        <f t="shared" si="630"/>
        <v>6146279.5721999984</v>
      </c>
      <c r="Z747" s="42">
        <f t="shared" si="630"/>
        <v>0</v>
      </c>
      <c r="AA747" s="42">
        <f t="shared" si="630"/>
        <v>24376980.000000004</v>
      </c>
      <c r="AB747" s="42">
        <f t="shared" si="630"/>
        <v>24376980.000000004</v>
      </c>
      <c r="AC747" s="42">
        <f>AC305+AC306+AC307+AC308+AC309+AC310+AC311+AC312+AC313+AC314+AC315+AC316+AC385+AC386+AC407+AC408+AC409+AC410+AC411+AC435+AC436+AC437+AC469+AC470+AC485+AC552+AC554+AC317+AC553</f>
        <v>24376980.000000004</v>
      </c>
      <c r="AD747" s="30"/>
      <c r="AE747" s="94"/>
    </row>
    <row r="748" spans="1:31" ht="26.4" customHeight="1" x14ac:dyDescent="0.25">
      <c r="A748" s="99"/>
      <c r="B748" s="95" t="s">
        <v>14</v>
      </c>
      <c r="C748" s="19"/>
      <c r="D748" s="20"/>
      <c r="E748" s="20"/>
      <c r="F748" s="19"/>
      <c r="G748" s="42">
        <f t="shared" ref="G748:P748" si="631">G559+G560+G561+G562+G563+G564+G565+G486+G471+G439+G412+G387+G318+G287+G273+G221+G197+G182</f>
        <v>21769.599999999999</v>
      </c>
      <c r="H748" s="42">
        <f t="shared" si="631"/>
        <v>0</v>
      </c>
      <c r="I748" s="42">
        <f t="shared" si="631"/>
        <v>0</v>
      </c>
      <c r="J748" s="42">
        <f t="shared" si="631"/>
        <v>0</v>
      </c>
      <c r="K748" s="42">
        <f t="shared" si="631"/>
        <v>7823.6</v>
      </c>
      <c r="L748" s="42">
        <f t="shared" si="631"/>
        <v>0</v>
      </c>
      <c r="M748" s="42">
        <f t="shared" si="631"/>
        <v>13946</v>
      </c>
      <c r="N748" s="42">
        <f t="shared" si="631"/>
        <v>0</v>
      </c>
      <c r="O748" s="42">
        <f t="shared" si="631"/>
        <v>0</v>
      </c>
      <c r="P748" s="42">
        <f t="shared" si="631"/>
        <v>0</v>
      </c>
      <c r="Q748" s="42">
        <f t="shared" ref="Q748:Y748" si="632">Q559+Q560+Q561+Q562+Q563+Q564+Q565+Q486+Q471+Q439+Q412+Q387+Q3176+Q440</f>
        <v>21467.3</v>
      </c>
      <c r="R748" s="42">
        <f t="shared" si="632"/>
        <v>0</v>
      </c>
      <c r="S748" s="42">
        <f t="shared" si="632"/>
        <v>0</v>
      </c>
      <c r="T748" s="42">
        <f t="shared" si="632"/>
        <v>0</v>
      </c>
      <c r="U748" s="42">
        <f t="shared" si="632"/>
        <v>11494.7</v>
      </c>
      <c r="V748" s="42">
        <f t="shared" si="632"/>
        <v>0</v>
      </c>
      <c r="W748" s="42">
        <f t="shared" si="632"/>
        <v>9972.5999999999985</v>
      </c>
      <c r="X748" s="42">
        <f t="shared" si="632"/>
        <v>0</v>
      </c>
      <c r="Y748" s="42">
        <f t="shared" si="632"/>
        <v>0</v>
      </c>
      <c r="Z748" s="42">
        <f>Z559+Z560+Z561+Z562+Z563+Z564+Z565+Z486+Z471+Z439+Z412+Z387+Z318+Z287+Z273+Z221+Z197+Z182+Z440</f>
        <v>0</v>
      </c>
      <c r="AA748" s="42">
        <f>AA559+AA560+AA561+AA562+AA563+AA564+AA565+AA486+AA471+AA439+AA412+AA387+AA318+AA287+AA273+AA221+AA197+AA182+AA440</f>
        <v>0</v>
      </c>
      <c r="AB748" s="42">
        <f>AB559+AB560+AB561+AB562+AB563+AB564+AB565+AB486+AB471+AB439+AB412+AB387+AB318+AB287+AB273+AB221+AB197+AB182+AB440</f>
        <v>0</v>
      </c>
      <c r="AC748" s="42">
        <f>AC559+AC560+AC561+AC562+AC563+AC564+AC565+AC486+AC471+AC439+AC412+AC387+AC318+AC287+AC273+AC221+AC197+AC182</f>
        <v>0</v>
      </c>
      <c r="AD748" s="30"/>
      <c r="AE748" s="94"/>
    </row>
    <row r="749" spans="1:31" ht="26.4" customHeight="1" x14ac:dyDescent="0.25">
      <c r="A749" s="99"/>
      <c r="B749" s="95" t="s">
        <v>15</v>
      </c>
      <c r="C749" s="19"/>
      <c r="D749" s="20"/>
      <c r="E749" s="20"/>
      <c r="F749" s="19"/>
      <c r="G749" s="42">
        <f t="shared" ref="G749:AC749" si="633">G566+G487+G472+G441+G413+G388+G319+G288+G274+G222+G198+G183</f>
        <v>130827.1</v>
      </c>
      <c r="H749" s="42">
        <f t="shared" si="633"/>
        <v>4204.3999999999996</v>
      </c>
      <c r="I749" s="42">
        <f t="shared" si="633"/>
        <v>35600</v>
      </c>
      <c r="J749" s="42">
        <f t="shared" si="633"/>
        <v>4204.3999999999996</v>
      </c>
      <c r="K749" s="42">
        <f t="shared" si="633"/>
        <v>35600</v>
      </c>
      <c r="L749" s="42">
        <f t="shared" si="633"/>
        <v>0</v>
      </c>
      <c r="M749" s="42">
        <f t="shared" si="633"/>
        <v>19627.099999999999</v>
      </c>
      <c r="N749" s="42">
        <f t="shared" si="633"/>
        <v>0</v>
      </c>
      <c r="O749" s="42">
        <f t="shared" si="633"/>
        <v>40000</v>
      </c>
      <c r="P749" s="42">
        <f t="shared" si="633"/>
        <v>0</v>
      </c>
      <c r="Q749" s="42">
        <f t="shared" si="633"/>
        <v>154514</v>
      </c>
      <c r="R749" s="42">
        <f t="shared" si="633"/>
        <v>0</v>
      </c>
      <c r="S749" s="42">
        <f t="shared" si="633"/>
        <v>51505</v>
      </c>
      <c r="T749" s="42">
        <f t="shared" si="633"/>
        <v>0</v>
      </c>
      <c r="U749" s="42">
        <f t="shared" si="633"/>
        <v>34336</v>
      </c>
      <c r="V749" s="42">
        <f t="shared" si="633"/>
        <v>0</v>
      </c>
      <c r="W749" s="42">
        <f t="shared" si="633"/>
        <v>17168</v>
      </c>
      <c r="X749" s="42">
        <f t="shared" si="633"/>
        <v>0</v>
      </c>
      <c r="Y749" s="42">
        <f t="shared" si="633"/>
        <v>51505</v>
      </c>
      <c r="Z749" s="42">
        <f t="shared" si="633"/>
        <v>0</v>
      </c>
      <c r="AA749" s="42">
        <f t="shared" si="633"/>
        <v>154560</v>
      </c>
      <c r="AB749" s="42">
        <f t="shared" si="633"/>
        <v>154582</v>
      </c>
      <c r="AC749" s="42">
        <f t="shared" si="633"/>
        <v>154582</v>
      </c>
      <c r="AD749" s="30"/>
      <c r="AE749" s="94"/>
    </row>
    <row r="750" spans="1:31" ht="13.2" customHeight="1" x14ac:dyDescent="0.25">
      <c r="A750" s="99"/>
      <c r="B750" s="95" t="s">
        <v>10</v>
      </c>
      <c r="C750" s="19"/>
      <c r="D750" s="20"/>
      <c r="E750" s="20"/>
      <c r="F750" s="19"/>
      <c r="G750" s="42">
        <f t="shared" ref="G750:AC750" si="634">G567+G488+G473+G442+G414+G389+G320+G289+G275+G223+G199+G184</f>
        <v>0</v>
      </c>
      <c r="H750" s="42">
        <f t="shared" si="634"/>
        <v>0</v>
      </c>
      <c r="I750" s="42">
        <f t="shared" si="634"/>
        <v>0</v>
      </c>
      <c r="J750" s="42">
        <f t="shared" si="634"/>
        <v>0</v>
      </c>
      <c r="K750" s="42">
        <f t="shared" si="634"/>
        <v>0</v>
      </c>
      <c r="L750" s="42">
        <f t="shared" si="634"/>
        <v>0</v>
      </c>
      <c r="M750" s="42">
        <f t="shared" si="634"/>
        <v>0</v>
      </c>
      <c r="N750" s="42">
        <f t="shared" si="634"/>
        <v>0</v>
      </c>
      <c r="O750" s="42">
        <f t="shared" si="634"/>
        <v>0</v>
      </c>
      <c r="P750" s="42">
        <f t="shared" si="634"/>
        <v>0</v>
      </c>
      <c r="Q750" s="42">
        <f t="shared" si="634"/>
        <v>0</v>
      </c>
      <c r="R750" s="42">
        <f t="shared" si="634"/>
        <v>0</v>
      </c>
      <c r="S750" s="42">
        <f t="shared" si="634"/>
        <v>0</v>
      </c>
      <c r="T750" s="42">
        <f t="shared" si="634"/>
        <v>0</v>
      </c>
      <c r="U750" s="42">
        <f t="shared" si="634"/>
        <v>0</v>
      </c>
      <c r="V750" s="42">
        <f t="shared" si="634"/>
        <v>0</v>
      </c>
      <c r="W750" s="42">
        <f t="shared" si="634"/>
        <v>0</v>
      </c>
      <c r="X750" s="42">
        <f t="shared" si="634"/>
        <v>0</v>
      </c>
      <c r="Y750" s="42">
        <f t="shared" si="634"/>
        <v>0</v>
      </c>
      <c r="Z750" s="42">
        <f t="shared" si="634"/>
        <v>0</v>
      </c>
      <c r="AA750" s="42">
        <f t="shared" si="634"/>
        <v>0</v>
      </c>
      <c r="AB750" s="42">
        <f t="shared" si="634"/>
        <v>0</v>
      </c>
      <c r="AC750" s="42">
        <f t="shared" si="634"/>
        <v>0</v>
      </c>
      <c r="AD750" s="30"/>
      <c r="AE750" s="94"/>
    </row>
    <row r="751" spans="1:31" ht="28.2" customHeight="1" x14ac:dyDescent="0.25">
      <c r="A751" s="102" t="s">
        <v>249</v>
      </c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4"/>
    </row>
    <row r="752" spans="1:31" ht="24" customHeight="1" x14ac:dyDescent="0.25">
      <c r="A752" s="102" t="s">
        <v>250</v>
      </c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4"/>
    </row>
    <row r="753" spans="1:31" ht="28.2" customHeight="1" x14ac:dyDescent="0.25">
      <c r="A753" s="99" t="s">
        <v>251</v>
      </c>
      <c r="B753" s="95" t="s">
        <v>147</v>
      </c>
      <c r="C753" s="19"/>
      <c r="D753" s="20"/>
      <c r="E753" s="20"/>
      <c r="F753" s="19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7">
        <f>AA760</f>
        <v>0</v>
      </c>
      <c r="AB753" s="27">
        <f t="shared" ref="AB753:AC753" si="635">AB760</f>
        <v>0</v>
      </c>
      <c r="AC753" s="27">
        <f t="shared" si="635"/>
        <v>0</v>
      </c>
      <c r="AD753" s="107" t="s">
        <v>252</v>
      </c>
      <c r="AE753" s="100" t="s">
        <v>549</v>
      </c>
    </row>
    <row r="754" spans="1:31" ht="29.4" customHeight="1" x14ac:dyDescent="0.25">
      <c r="A754" s="99"/>
      <c r="B754" s="95" t="s">
        <v>117</v>
      </c>
      <c r="C754" s="19"/>
      <c r="D754" s="20"/>
      <c r="E754" s="20"/>
      <c r="F754" s="19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7" t="e">
        <f t="shared" ref="AA754" si="636">ROUND(AA755/AA753,1)</f>
        <v>#DIV/0!</v>
      </c>
      <c r="AB754" s="27" t="e">
        <f t="shared" ref="AB754:AC754" si="637">ROUND(AB755/AB753,1)</f>
        <v>#DIV/0!</v>
      </c>
      <c r="AC754" s="27" t="e">
        <f t="shared" si="637"/>
        <v>#DIV/0!</v>
      </c>
      <c r="AD754" s="108"/>
      <c r="AE754" s="100"/>
    </row>
    <row r="755" spans="1:31" ht="26.4" customHeight="1" x14ac:dyDescent="0.25">
      <c r="A755" s="99"/>
      <c r="B755" s="95" t="s">
        <v>101</v>
      </c>
      <c r="C755" s="19"/>
      <c r="D755" s="20"/>
      <c r="E755" s="20"/>
      <c r="F755" s="19"/>
      <c r="G755" s="23">
        <f>SUM(G756:G759)</f>
        <v>0</v>
      </c>
      <c r="H755" s="23">
        <f t="shared" ref="H755:AC755" si="638">SUM(H756:H759)</f>
        <v>0</v>
      </c>
      <c r="I755" s="23">
        <f t="shared" si="638"/>
        <v>0</v>
      </c>
      <c r="J755" s="23">
        <f t="shared" si="638"/>
        <v>0</v>
      </c>
      <c r="K755" s="23">
        <f t="shared" si="638"/>
        <v>0</v>
      </c>
      <c r="L755" s="23">
        <f t="shared" si="638"/>
        <v>0</v>
      </c>
      <c r="M755" s="23">
        <f t="shared" si="638"/>
        <v>0</v>
      </c>
      <c r="N755" s="23">
        <f t="shared" si="638"/>
        <v>0</v>
      </c>
      <c r="O755" s="23">
        <f t="shared" si="638"/>
        <v>0</v>
      </c>
      <c r="P755" s="23">
        <f t="shared" si="638"/>
        <v>0</v>
      </c>
      <c r="Q755" s="23">
        <f t="shared" si="638"/>
        <v>0</v>
      </c>
      <c r="R755" s="23">
        <f t="shared" si="638"/>
        <v>0</v>
      </c>
      <c r="S755" s="23">
        <f t="shared" si="638"/>
        <v>0</v>
      </c>
      <c r="T755" s="23">
        <f t="shared" si="638"/>
        <v>0</v>
      </c>
      <c r="U755" s="23">
        <f t="shared" si="638"/>
        <v>0</v>
      </c>
      <c r="V755" s="23">
        <f t="shared" si="638"/>
        <v>0</v>
      </c>
      <c r="W755" s="23">
        <f t="shared" si="638"/>
        <v>0</v>
      </c>
      <c r="X755" s="23">
        <f t="shared" si="638"/>
        <v>0</v>
      </c>
      <c r="Y755" s="23">
        <f t="shared" si="638"/>
        <v>0</v>
      </c>
      <c r="Z755" s="23">
        <f t="shared" si="638"/>
        <v>0</v>
      </c>
      <c r="AA755" s="23">
        <f t="shared" si="638"/>
        <v>0</v>
      </c>
      <c r="AB755" s="23">
        <f t="shared" si="638"/>
        <v>0</v>
      </c>
      <c r="AC755" s="23">
        <f t="shared" si="638"/>
        <v>0</v>
      </c>
      <c r="AD755" s="108"/>
      <c r="AE755" s="100"/>
    </row>
    <row r="756" spans="1:31" ht="36" customHeight="1" x14ac:dyDescent="0.25">
      <c r="A756" s="99"/>
      <c r="B756" s="95" t="s">
        <v>17</v>
      </c>
      <c r="C756" s="19"/>
      <c r="D756" s="19"/>
      <c r="E756" s="19"/>
      <c r="F756" s="19"/>
      <c r="G756" s="23">
        <f>G763</f>
        <v>0</v>
      </c>
      <c r="H756" s="23">
        <f t="shared" ref="H756:AC759" si="639">H763</f>
        <v>0</v>
      </c>
      <c r="I756" s="23">
        <f t="shared" si="639"/>
        <v>0</v>
      </c>
      <c r="J756" s="23">
        <f t="shared" si="639"/>
        <v>0</v>
      </c>
      <c r="K756" s="23">
        <f t="shared" si="639"/>
        <v>0</v>
      </c>
      <c r="L756" s="23">
        <f t="shared" si="639"/>
        <v>0</v>
      </c>
      <c r="M756" s="23">
        <f t="shared" si="639"/>
        <v>0</v>
      </c>
      <c r="N756" s="23">
        <f t="shared" si="639"/>
        <v>0</v>
      </c>
      <c r="O756" s="23">
        <f t="shared" si="639"/>
        <v>0</v>
      </c>
      <c r="P756" s="23">
        <f t="shared" si="639"/>
        <v>0</v>
      </c>
      <c r="Q756" s="23">
        <f t="shared" si="639"/>
        <v>0</v>
      </c>
      <c r="R756" s="23">
        <f t="shared" si="639"/>
        <v>0</v>
      </c>
      <c r="S756" s="23">
        <f t="shared" si="639"/>
        <v>0</v>
      </c>
      <c r="T756" s="23">
        <f t="shared" si="639"/>
        <v>0</v>
      </c>
      <c r="U756" s="23">
        <f t="shared" si="639"/>
        <v>0</v>
      </c>
      <c r="V756" s="23">
        <f t="shared" si="639"/>
        <v>0</v>
      </c>
      <c r="W756" s="23">
        <f t="shared" si="639"/>
        <v>0</v>
      </c>
      <c r="X756" s="23">
        <f t="shared" si="639"/>
        <v>0</v>
      </c>
      <c r="Y756" s="23">
        <f t="shared" si="639"/>
        <v>0</v>
      </c>
      <c r="Z756" s="23">
        <f t="shared" si="639"/>
        <v>0</v>
      </c>
      <c r="AA756" s="23">
        <f t="shared" si="639"/>
        <v>0</v>
      </c>
      <c r="AB756" s="23">
        <f t="shared" si="639"/>
        <v>0</v>
      </c>
      <c r="AC756" s="23">
        <f t="shared" si="639"/>
        <v>0</v>
      </c>
      <c r="AD756" s="108"/>
      <c r="AE756" s="100"/>
    </row>
    <row r="757" spans="1:31" ht="13.2" customHeight="1" x14ac:dyDescent="0.25">
      <c r="A757" s="99"/>
      <c r="B757" s="95" t="s">
        <v>14</v>
      </c>
      <c r="C757" s="19"/>
      <c r="D757" s="20"/>
      <c r="E757" s="20"/>
      <c r="F757" s="19"/>
      <c r="G757" s="23">
        <f t="shared" ref="G757:V759" si="640">G764</f>
        <v>0</v>
      </c>
      <c r="H757" s="23">
        <f t="shared" si="640"/>
        <v>0</v>
      </c>
      <c r="I757" s="23">
        <f t="shared" si="640"/>
        <v>0</v>
      </c>
      <c r="J757" s="23">
        <f t="shared" si="640"/>
        <v>0</v>
      </c>
      <c r="K757" s="23">
        <f t="shared" si="640"/>
        <v>0</v>
      </c>
      <c r="L757" s="23">
        <f t="shared" si="640"/>
        <v>0</v>
      </c>
      <c r="M757" s="23">
        <f t="shared" si="640"/>
        <v>0</v>
      </c>
      <c r="N757" s="23">
        <f t="shared" si="640"/>
        <v>0</v>
      </c>
      <c r="O757" s="23">
        <f t="shared" si="640"/>
        <v>0</v>
      </c>
      <c r="P757" s="23">
        <f t="shared" si="640"/>
        <v>0</v>
      </c>
      <c r="Q757" s="23">
        <f t="shared" si="640"/>
        <v>0</v>
      </c>
      <c r="R757" s="23">
        <f t="shared" si="640"/>
        <v>0</v>
      </c>
      <c r="S757" s="23">
        <f t="shared" si="640"/>
        <v>0</v>
      </c>
      <c r="T757" s="23">
        <f t="shared" si="640"/>
        <v>0</v>
      </c>
      <c r="U757" s="23">
        <f t="shared" si="640"/>
        <v>0</v>
      </c>
      <c r="V757" s="23">
        <f t="shared" si="640"/>
        <v>0</v>
      </c>
      <c r="W757" s="23">
        <f t="shared" si="639"/>
        <v>0</v>
      </c>
      <c r="X757" s="23">
        <f t="shared" si="639"/>
        <v>0</v>
      </c>
      <c r="Y757" s="23">
        <f t="shared" si="639"/>
        <v>0</v>
      </c>
      <c r="Z757" s="23">
        <f t="shared" si="639"/>
        <v>0</v>
      </c>
      <c r="AA757" s="23">
        <f t="shared" si="639"/>
        <v>0</v>
      </c>
      <c r="AB757" s="23">
        <f t="shared" si="639"/>
        <v>0</v>
      </c>
      <c r="AC757" s="23">
        <f t="shared" si="639"/>
        <v>0</v>
      </c>
      <c r="AD757" s="108"/>
      <c r="AE757" s="100"/>
    </row>
    <row r="758" spans="1:31" ht="13.2" customHeight="1" x14ac:dyDescent="0.25">
      <c r="A758" s="99"/>
      <c r="B758" s="95" t="s">
        <v>15</v>
      </c>
      <c r="C758" s="19"/>
      <c r="D758" s="20"/>
      <c r="E758" s="20"/>
      <c r="F758" s="19"/>
      <c r="G758" s="23">
        <f t="shared" si="640"/>
        <v>0</v>
      </c>
      <c r="H758" s="23">
        <f t="shared" si="639"/>
        <v>0</v>
      </c>
      <c r="I758" s="23">
        <f t="shared" si="639"/>
        <v>0</v>
      </c>
      <c r="J758" s="23">
        <f t="shared" si="639"/>
        <v>0</v>
      </c>
      <c r="K758" s="23">
        <f t="shared" si="639"/>
        <v>0</v>
      </c>
      <c r="L758" s="23">
        <f t="shared" si="639"/>
        <v>0</v>
      </c>
      <c r="M758" s="23">
        <f t="shared" si="639"/>
        <v>0</v>
      </c>
      <c r="N758" s="23">
        <f t="shared" si="639"/>
        <v>0</v>
      </c>
      <c r="O758" s="23">
        <f t="shared" si="639"/>
        <v>0</v>
      </c>
      <c r="P758" s="23">
        <f t="shared" si="639"/>
        <v>0</v>
      </c>
      <c r="Q758" s="23">
        <f t="shared" si="639"/>
        <v>0</v>
      </c>
      <c r="R758" s="23">
        <f t="shared" si="639"/>
        <v>0</v>
      </c>
      <c r="S758" s="23">
        <f t="shared" si="639"/>
        <v>0</v>
      </c>
      <c r="T758" s="23">
        <f t="shared" si="639"/>
        <v>0</v>
      </c>
      <c r="U758" s="23">
        <f t="shared" si="639"/>
        <v>0</v>
      </c>
      <c r="V758" s="23">
        <f t="shared" si="639"/>
        <v>0</v>
      </c>
      <c r="W758" s="23">
        <f t="shared" si="639"/>
        <v>0</v>
      </c>
      <c r="X758" s="23">
        <f t="shared" si="639"/>
        <v>0</v>
      </c>
      <c r="Y758" s="23">
        <f t="shared" si="639"/>
        <v>0</v>
      </c>
      <c r="Z758" s="23">
        <f t="shared" si="639"/>
        <v>0</v>
      </c>
      <c r="AA758" s="23">
        <f t="shared" si="639"/>
        <v>0</v>
      </c>
      <c r="AB758" s="23">
        <f t="shared" si="639"/>
        <v>0</v>
      </c>
      <c r="AC758" s="23">
        <f t="shared" si="639"/>
        <v>0</v>
      </c>
      <c r="AD758" s="108"/>
      <c r="AE758" s="100"/>
    </row>
    <row r="759" spans="1:31" ht="43.95" customHeight="1" x14ac:dyDescent="0.25">
      <c r="A759" s="99"/>
      <c r="B759" s="95" t="s">
        <v>12</v>
      </c>
      <c r="C759" s="19"/>
      <c r="D759" s="20"/>
      <c r="E759" s="20"/>
      <c r="F759" s="19"/>
      <c r="G759" s="23">
        <f t="shared" si="640"/>
        <v>0</v>
      </c>
      <c r="H759" s="23">
        <f t="shared" si="639"/>
        <v>0</v>
      </c>
      <c r="I759" s="23">
        <f t="shared" si="639"/>
        <v>0</v>
      </c>
      <c r="J759" s="23">
        <f t="shared" si="639"/>
        <v>0</v>
      </c>
      <c r="K759" s="23">
        <f t="shared" si="639"/>
        <v>0</v>
      </c>
      <c r="L759" s="23">
        <f t="shared" si="639"/>
        <v>0</v>
      </c>
      <c r="M759" s="23">
        <f t="shared" si="639"/>
        <v>0</v>
      </c>
      <c r="N759" s="23">
        <f t="shared" si="639"/>
        <v>0</v>
      </c>
      <c r="O759" s="23">
        <f t="shared" si="639"/>
        <v>0</v>
      </c>
      <c r="P759" s="23">
        <f t="shared" si="639"/>
        <v>0</v>
      </c>
      <c r="Q759" s="23">
        <f t="shared" si="639"/>
        <v>0</v>
      </c>
      <c r="R759" s="23">
        <f t="shared" si="639"/>
        <v>0</v>
      </c>
      <c r="S759" s="23">
        <f t="shared" si="639"/>
        <v>0</v>
      </c>
      <c r="T759" s="23">
        <f t="shared" si="639"/>
        <v>0</v>
      </c>
      <c r="U759" s="23">
        <f t="shared" si="639"/>
        <v>0</v>
      </c>
      <c r="V759" s="23">
        <f t="shared" si="639"/>
        <v>0</v>
      </c>
      <c r="W759" s="23">
        <f t="shared" si="639"/>
        <v>0</v>
      </c>
      <c r="X759" s="23">
        <f t="shared" si="639"/>
        <v>0</v>
      </c>
      <c r="Y759" s="23">
        <f t="shared" si="639"/>
        <v>0</v>
      </c>
      <c r="Z759" s="23">
        <f t="shared" si="639"/>
        <v>0</v>
      </c>
      <c r="AA759" s="23">
        <f t="shared" si="639"/>
        <v>0</v>
      </c>
      <c r="AB759" s="23">
        <f t="shared" si="639"/>
        <v>0</v>
      </c>
      <c r="AC759" s="23">
        <f t="shared" si="639"/>
        <v>0</v>
      </c>
      <c r="AD759" s="109"/>
      <c r="AE759" s="100"/>
    </row>
    <row r="760" spans="1:31" ht="13.2" hidden="1" customHeight="1" x14ac:dyDescent="0.2">
      <c r="A760" s="99" t="s">
        <v>87</v>
      </c>
      <c r="B760" s="95" t="s">
        <v>147</v>
      </c>
      <c r="C760" s="19"/>
      <c r="D760" s="20"/>
      <c r="E760" s="20"/>
      <c r="F760" s="19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107" t="s">
        <v>79</v>
      </c>
      <c r="AE760" s="100" t="s">
        <v>91</v>
      </c>
    </row>
    <row r="761" spans="1:31" ht="25.5" hidden="1" x14ac:dyDescent="0.2">
      <c r="A761" s="99"/>
      <c r="B761" s="95" t="s">
        <v>117</v>
      </c>
      <c r="C761" s="19"/>
      <c r="D761" s="20"/>
      <c r="E761" s="20"/>
      <c r="F761" s="19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 t="e">
        <f t="shared" ref="AA761:AC761" si="641">ROUND(AA762/AA760,1)</f>
        <v>#DIV/0!</v>
      </c>
      <c r="AB761" s="23" t="e">
        <f t="shared" si="641"/>
        <v>#DIV/0!</v>
      </c>
      <c r="AC761" s="23" t="e">
        <f t="shared" si="641"/>
        <v>#DIV/0!</v>
      </c>
      <c r="AD761" s="108"/>
      <c r="AE761" s="100"/>
    </row>
    <row r="762" spans="1:31" ht="25.5" hidden="1" x14ac:dyDescent="0.2">
      <c r="A762" s="99"/>
      <c r="B762" s="95" t="s">
        <v>101</v>
      </c>
      <c r="C762" s="19"/>
      <c r="D762" s="20"/>
      <c r="E762" s="20"/>
      <c r="F762" s="19"/>
      <c r="G762" s="23">
        <f>SUM(G763:G766)</f>
        <v>0</v>
      </c>
      <c r="H762" s="23">
        <f t="shared" ref="H762:AC762" si="642">SUM(H763:H766)</f>
        <v>0</v>
      </c>
      <c r="I762" s="23">
        <f t="shared" si="642"/>
        <v>0</v>
      </c>
      <c r="J762" s="23">
        <f t="shared" si="642"/>
        <v>0</v>
      </c>
      <c r="K762" s="23">
        <f t="shared" si="642"/>
        <v>0</v>
      </c>
      <c r="L762" s="23">
        <f t="shared" si="642"/>
        <v>0</v>
      </c>
      <c r="M762" s="23">
        <f t="shared" si="642"/>
        <v>0</v>
      </c>
      <c r="N762" s="23">
        <f t="shared" si="642"/>
        <v>0</v>
      </c>
      <c r="O762" s="23">
        <f t="shared" si="642"/>
        <v>0</v>
      </c>
      <c r="P762" s="23">
        <f t="shared" si="642"/>
        <v>0</v>
      </c>
      <c r="Q762" s="23">
        <f t="shared" si="642"/>
        <v>0</v>
      </c>
      <c r="R762" s="23">
        <f t="shared" si="642"/>
        <v>0</v>
      </c>
      <c r="S762" s="23">
        <f t="shared" si="642"/>
        <v>0</v>
      </c>
      <c r="T762" s="23">
        <f t="shared" si="642"/>
        <v>0</v>
      </c>
      <c r="U762" s="23">
        <f t="shared" si="642"/>
        <v>0</v>
      </c>
      <c r="V762" s="23">
        <f t="shared" si="642"/>
        <v>0</v>
      </c>
      <c r="W762" s="23">
        <f t="shared" si="642"/>
        <v>0</v>
      </c>
      <c r="X762" s="23">
        <f t="shared" si="642"/>
        <v>0</v>
      </c>
      <c r="Y762" s="23">
        <f t="shared" si="642"/>
        <v>0</v>
      </c>
      <c r="Z762" s="23">
        <f t="shared" si="642"/>
        <v>0</v>
      </c>
      <c r="AA762" s="23">
        <f t="shared" si="642"/>
        <v>0</v>
      </c>
      <c r="AB762" s="23">
        <f t="shared" si="642"/>
        <v>0</v>
      </c>
      <c r="AC762" s="23">
        <f t="shared" si="642"/>
        <v>0</v>
      </c>
      <c r="AD762" s="108"/>
      <c r="AE762" s="100"/>
    </row>
    <row r="763" spans="1:31" ht="12.75" hidden="1" x14ac:dyDescent="0.2">
      <c r="A763" s="99"/>
      <c r="B763" s="95" t="s">
        <v>17</v>
      </c>
      <c r="C763" s="19"/>
      <c r="D763" s="20"/>
      <c r="E763" s="20"/>
      <c r="F763" s="19"/>
      <c r="G763" s="23">
        <f>I763+K763+M763+O763</f>
        <v>0</v>
      </c>
      <c r="H763" s="23">
        <f t="shared" ref="G763:H766" si="643">J763+L763+N763+P763</f>
        <v>0</v>
      </c>
      <c r="I763" s="23"/>
      <c r="J763" s="23"/>
      <c r="K763" s="23"/>
      <c r="L763" s="23"/>
      <c r="M763" s="23"/>
      <c r="N763" s="23"/>
      <c r="O763" s="23"/>
      <c r="P763" s="23"/>
      <c r="Q763" s="23">
        <f>S763+U763+W763+Y763</f>
        <v>0</v>
      </c>
      <c r="R763" s="23">
        <f t="shared" ref="R763:R766" si="644">T763+V763+X763+Z763</f>
        <v>0</v>
      </c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108"/>
      <c r="AE763" s="100"/>
    </row>
    <row r="764" spans="1:31" ht="12.75" hidden="1" x14ac:dyDescent="0.2">
      <c r="A764" s="99"/>
      <c r="B764" s="95" t="s">
        <v>14</v>
      </c>
      <c r="C764" s="19"/>
      <c r="D764" s="20"/>
      <c r="E764" s="20"/>
      <c r="F764" s="19"/>
      <c r="G764" s="23">
        <f t="shared" si="643"/>
        <v>0</v>
      </c>
      <c r="H764" s="23">
        <f t="shared" si="643"/>
        <v>0</v>
      </c>
      <c r="I764" s="23"/>
      <c r="J764" s="23"/>
      <c r="K764" s="23"/>
      <c r="L764" s="23"/>
      <c r="M764" s="23"/>
      <c r="N764" s="23"/>
      <c r="O764" s="23"/>
      <c r="P764" s="23"/>
      <c r="Q764" s="23">
        <f t="shared" ref="Q764:Q766" si="645">S764+U764+W764+Y764</f>
        <v>0</v>
      </c>
      <c r="R764" s="23">
        <f t="shared" si="644"/>
        <v>0</v>
      </c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108"/>
      <c r="AE764" s="100"/>
    </row>
    <row r="765" spans="1:31" ht="87.75" hidden="1" customHeight="1" x14ac:dyDescent="0.25">
      <c r="A765" s="99"/>
      <c r="B765" s="95" t="s">
        <v>15</v>
      </c>
      <c r="C765" s="19"/>
      <c r="D765" s="20"/>
      <c r="E765" s="20"/>
      <c r="F765" s="19"/>
      <c r="G765" s="23">
        <f t="shared" si="643"/>
        <v>0</v>
      </c>
      <c r="H765" s="23">
        <f t="shared" si="643"/>
        <v>0</v>
      </c>
      <c r="I765" s="23"/>
      <c r="J765" s="23"/>
      <c r="K765" s="23"/>
      <c r="L765" s="23"/>
      <c r="M765" s="23"/>
      <c r="N765" s="23"/>
      <c r="O765" s="23"/>
      <c r="P765" s="23"/>
      <c r="Q765" s="23">
        <f t="shared" si="645"/>
        <v>0</v>
      </c>
      <c r="R765" s="23">
        <f t="shared" si="644"/>
        <v>0</v>
      </c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108"/>
      <c r="AE765" s="100"/>
    </row>
    <row r="766" spans="1:31" ht="13.2" hidden="1" customHeight="1" x14ac:dyDescent="0.25">
      <c r="A766" s="99"/>
      <c r="B766" s="95" t="s">
        <v>12</v>
      </c>
      <c r="C766" s="19"/>
      <c r="D766" s="20"/>
      <c r="E766" s="20"/>
      <c r="F766" s="19"/>
      <c r="G766" s="23">
        <f t="shared" si="643"/>
        <v>0</v>
      </c>
      <c r="H766" s="23">
        <f t="shared" si="643"/>
        <v>0</v>
      </c>
      <c r="I766" s="23"/>
      <c r="J766" s="23"/>
      <c r="K766" s="23"/>
      <c r="L766" s="23"/>
      <c r="M766" s="23"/>
      <c r="N766" s="23"/>
      <c r="O766" s="23"/>
      <c r="P766" s="23"/>
      <c r="Q766" s="23">
        <f t="shared" si="645"/>
        <v>0</v>
      </c>
      <c r="R766" s="23">
        <f t="shared" si="644"/>
        <v>0</v>
      </c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109"/>
      <c r="AE766" s="100"/>
    </row>
    <row r="767" spans="1:31" ht="26.4" customHeight="1" x14ac:dyDescent="0.25">
      <c r="A767" s="99" t="s">
        <v>253</v>
      </c>
      <c r="B767" s="95" t="s">
        <v>137</v>
      </c>
      <c r="C767" s="19"/>
      <c r="D767" s="20"/>
      <c r="E767" s="20"/>
      <c r="F767" s="19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>
        <v>3</v>
      </c>
      <c r="R767" s="23"/>
      <c r="S767" s="23">
        <v>1</v>
      </c>
      <c r="T767" s="23"/>
      <c r="U767" s="23">
        <v>0.5</v>
      </c>
      <c r="V767" s="23"/>
      <c r="W767" s="23">
        <v>0.5</v>
      </c>
      <c r="X767" s="23"/>
      <c r="Y767" s="23">
        <v>1</v>
      </c>
      <c r="Z767" s="23"/>
      <c r="AA767" s="23">
        <f>AA778+AA785+AA792+AA799+AA806</f>
        <v>3</v>
      </c>
      <c r="AB767" s="23">
        <f>AB778+AB785+AB792+AB799+AB806</f>
        <v>3</v>
      </c>
      <c r="AC767" s="23">
        <f t="shared" ref="AC767" si="646">AC778+AC785+AC792+AC799+AC806</f>
        <v>3</v>
      </c>
      <c r="AD767" s="107" t="s">
        <v>480</v>
      </c>
      <c r="AE767" s="100" t="s">
        <v>341</v>
      </c>
    </row>
    <row r="768" spans="1:31" ht="33" customHeight="1" x14ac:dyDescent="0.25">
      <c r="A768" s="99"/>
      <c r="B768" s="95" t="s">
        <v>117</v>
      </c>
      <c r="C768" s="19"/>
      <c r="D768" s="20"/>
      <c r="E768" s="20"/>
      <c r="F768" s="19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>
        <f t="shared" ref="Q768" si="647">ROUND(Q769/Q767,1)</f>
        <v>506</v>
      </c>
      <c r="R768" s="23"/>
      <c r="S768" s="23">
        <f t="shared" ref="S768" si="648">ROUND(S769/S767,1)</f>
        <v>0</v>
      </c>
      <c r="T768" s="23"/>
      <c r="U768" s="23">
        <f t="shared" ref="U768:W768" si="649">ROUND(U769/U767,1)</f>
        <v>1216</v>
      </c>
      <c r="V768" s="23" t="e">
        <f t="shared" si="649"/>
        <v>#DIV/0!</v>
      </c>
      <c r="W768" s="23">
        <f t="shared" si="649"/>
        <v>1160</v>
      </c>
      <c r="X768" s="23"/>
      <c r="Y768" s="23">
        <f t="shared" ref="Y768" si="650">ROUND(Y769/Y767,1)</f>
        <v>330</v>
      </c>
      <c r="Z768" s="23"/>
      <c r="AA768" s="23">
        <f t="shared" ref="AA768" si="651">ROUND(AA769/AA767,1)</f>
        <v>506</v>
      </c>
      <c r="AB768" s="23">
        <f t="shared" ref="AB768:AC768" si="652">ROUND(AB769/AB767,1)</f>
        <v>506</v>
      </c>
      <c r="AC768" s="23">
        <f t="shared" si="652"/>
        <v>506</v>
      </c>
      <c r="AD768" s="108"/>
      <c r="AE768" s="100"/>
    </row>
    <row r="769" spans="1:31" ht="50.4" customHeight="1" x14ac:dyDescent="0.25">
      <c r="A769" s="99"/>
      <c r="B769" s="95" t="s">
        <v>101</v>
      </c>
      <c r="C769" s="19"/>
      <c r="D769" s="20"/>
      <c r="E769" s="20"/>
      <c r="F769" s="19"/>
      <c r="G769" s="23">
        <f>SUM(G770:G777)</f>
        <v>6518</v>
      </c>
      <c r="H769" s="23">
        <f t="shared" ref="H769:AC769" si="653">SUM(H770:H777)</f>
        <v>0</v>
      </c>
      <c r="I769" s="23">
        <f t="shared" si="653"/>
        <v>0</v>
      </c>
      <c r="J769" s="23">
        <f t="shared" si="653"/>
        <v>0</v>
      </c>
      <c r="K769" s="23">
        <f t="shared" si="653"/>
        <v>0</v>
      </c>
      <c r="L769" s="23">
        <f t="shared" si="653"/>
        <v>0</v>
      </c>
      <c r="M769" s="23">
        <f t="shared" si="653"/>
        <v>0</v>
      </c>
      <c r="N769" s="23">
        <f t="shared" si="653"/>
        <v>0</v>
      </c>
      <c r="O769" s="23">
        <f t="shared" si="653"/>
        <v>6518</v>
      </c>
      <c r="P769" s="23">
        <f t="shared" si="653"/>
        <v>0</v>
      </c>
      <c r="Q769" s="23">
        <f t="shared" si="653"/>
        <v>1518</v>
      </c>
      <c r="R769" s="23">
        <f t="shared" si="653"/>
        <v>0</v>
      </c>
      <c r="S769" s="23">
        <f t="shared" si="653"/>
        <v>0</v>
      </c>
      <c r="T769" s="23">
        <f t="shared" si="653"/>
        <v>0</v>
      </c>
      <c r="U769" s="23">
        <f t="shared" si="653"/>
        <v>608</v>
      </c>
      <c r="V769" s="23">
        <f t="shared" si="653"/>
        <v>0</v>
      </c>
      <c r="W769" s="23">
        <f t="shared" si="653"/>
        <v>580</v>
      </c>
      <c r="X769" s="23">
        <f t="shared" si="653"/>
        <v>0</v>
      </c>
      <c r="Y769" s="23">
        <f t="shared" si="653"/>
        <v>330</v>
      </c>
      <c r="Z769" s="23">
        <f t="shared" si="653"/>
        <v>0</v>
      </c>
      <c r="AA769" s="23">
        <f t="shared" si="653"/>
        <v>1518</v>
      </c>
      <c r="AB769" s="23">
        <f t="shared" si="653"/>
        <v>1518</v>
      </c>
      <c r="AC769" s="23">
        <f t="shared" si="653"/>
        <v>1518</v>
      </c>
      <c r="AD769" s="108"/>
      <c r="AE769" s="100"/>
    </row>
    <row r="770" spans="1:31" ht="13.2" customHeight="1" x14ac:dyDescent="0.25">
      <c r="A770" s="99"/>
      <c r="B770" s="105" t="s">
        <v>17</v>
      </c>
      <c r="C770" s="38" t="str">
        <f>C781</f>
        <v>136</v>
      </c>
      <c r="D770" s="38" t="str">
        <f t="shared" ref="D770:F770" si="654">D781</f>
        <v>0709</v>
      </c>
      <c r="E770" s="38" t="str">
        <f t="shared" si="654"/>
        <v>0710070260</v>
      </c>
      <c r="F770" s="38" t="str">
        <f t="shared" si="654"/>
        <v>540</v>
      </c>
      <c r="G770" s="23">
        <f>G781</f>
        <v>5000</v>
      </c>
      <c r="H770" s="23">
        <f t="shared" ref="H770:AC770" si="655">H781</f>
        <v>0</v>
      </c>
      <c r="I770" s="23">
        <f t="shared" si="655"/>
        <v>0</v>
      </c>
      <c r="J770" s="23">
        <f t="shared" si="655"/>
        <v>0</v>
      </c>
      <c r="K770" s="23">
        <f t="shared" si="655"/>
        <v>0</v>
      </c>
      <c r="L770" s="23">
        <f t="shared" si="655"/>
        <v>0</v>
      </c>
      <c r="M770" s="23">
        <f t="shared" si="655"/>
        <v>0</v>
      </c>
      <c r="N770" s="23">
        <f t="shared" si="655"/>
        <v>0</v>
      </c>
      <c r="O770" s="23">
        <f t="shared" si="655"/>
        <v>5000</v>
      </c>
      <c r="P770" s="23">
        <f t="shared" si="655"/>
        <v>0</v>
      </c>
      <c r="Q770" s="23">
        <f t="shared" si="655"/>
        <v>0</v>
      </c>
      <c r="R770" s="23">
        <f t="shared" si="655"/>
        <v>0</v>
      </c>
      <c r="S770" s="23">
        <f t="shared" si="655"/>
        <v>0</v>
      </c>
      <c r="T770" s="23">
        <f t="shared" si="655"/>
        <v>0</v>
      </c>
      <c r="U770" s="23"/>
      <c r="V770" s="23">
        <f t="shared" si="655"/>
        <v>0</v>
      </c>
      <c r="W770" s="23">
        <f t="shared" si="655"/>
        <v>0</v>
      </c>
      <c r="X770" s="23">
        <f t="shared" si="655"/>
        <v>0</v>
      </c>
      <c r="Y770" s="23">
        <f t="shared" si="655"/>
        <v>0</v>
      </c>
      <c r="Z770" s="23">
        <f t="shared" si="655"/>
        <v>0</v>
      </c>
      <c r="AA770" s="23"/>
      <c r="AB770" s="23"/>
      <c r="AC770" s="23">
        <f t="shared" si="655"/>
        <v>0</v>
      </c>
      <c r="AD770" s="108"/>
      <c r="AE770" s="100"/>
    </row>
    <row r="771" spans="1:31" ht="13.2" customHeight="1" x14ac:dyDescent="0.25">
      <c r="A771" s="99"/>
      <c r="B771" s="110"/>
      <c r="C771" s="38" t="str">
        <f>C788</f>
        <v>136</v>
      </c>
      <c r="D771" s="38" t="str">
        <f t="shared" ref="D771:E771" si="656">D788</f>
        <v>0709</v>
      </c>
      <c r="E771" s="38" t="str">
        <f t="shared" si="656"/>
        <v>0710003540</v>
      </c>
      <c r="F771" s="38">
        <v>622</v>
      </c>
      <c r="G771" s="23">
        <f>G788</f>
        <v>0</v>
      </c>
      <c r="H771" s="23">
        <f t="shared" ref="H771:AC771" si="657">H788</f>
        <v>0</v>
      </c>
      <c r="I771" s="23">
        <f t="shared" si="657"/>
        <v>0</v>
      </c>
      <c r="J771" s="23">
        <f t="shared" si="657"/>
        <v>0</v>
      </c>
      <c r="K771" s="23">
        <f t="shared" si="657"/>
        <v>0</v>
      </c>
      <c r="L771" s="23">
        <f t="shared" si="657"/>
        <v>0</v>
      </c>
      <c r="M771" s="23">
        <f t="shared" si="657"/>
        <v>0</v>
      </c>
      <c r="N771" s="23">
        <f t="shared" si="657"/>
        <v>0</v>
      </c>
      <c r="O771" s="23">
        <f t="shared" si="657"/>
        <v>0</v>
      </c>
      <c r="P771" s="23">
        <f t="shared" si="657"/>
        <v>0</v>
      </c>
      <c r="Q771" s="23">
        <f t="shared" si="657"/>
        <v>330</v>
      </c>
      <c r="R771" s="23">
        <f t="shared" si="657"/>
        <v>0</v>
      </c>
      <c r="S771" s="23">
        <f t="shared" si="657"/>
        <v>0</v>
      </c>
      <c r="T771" s="23">
        <f t="shared" si="657"/>
        <v>0</v>
      </c>
      <c r="U771" s="23">
        <f t="shared" si="657"/>
        <v>0</v>
      </c>
      <c r="V771" s="23">
        <f t="shared" si="657"/>
        <v>0</v>
      </c>
      <c r="W771" s="23">
        <f t="shared" si="657"/>
        <v>0</v>
      </c>
      <c r="X771" s="23">
        <f t="shared" si="657"/>
        <v>0</v>
      </c>
      <c r="Y771" s="23">
        <f t="shared" si="657"/>
        <v>330</v>
      </c>
      <c r="Z771" s="23">
        <f t="shared" si="657"/>
        <v>0</v>
      </c>
      <c r="AA771" s="23">
        <f t="shared" si="657"/>
        <v>330</v>
      </c>
      <c r="AB771" s="23">
        <f t="shared" si="657"/>
        <v>330</v>
      </c>
      <c r="AC771" s="23">
        <f t="shared" si="657"/>
        <v>330</v>
      </c>
      <c r="AD771" s="108"/>
      <c r="AE771" s="100"/>
    </row>
    <row r="772" spans="1:31" ht="13.2" customHeight="1" x14ac:dyDescent="0.25">
      <c r="A772" s="99"/>
      <c r="B772" s="110"/>
      <c r="C772" s="38" t="str">
        <f>C795</f>
        <v>136</v>
      </c>
      <c r="D772" s="38" t="str">
        <f t="shared" ref="D772:E772" si="658">D795</f>
        <v>0709</v>
      </c>
      <c r="E772" s="38" t="str">
        <f t="shared" si="658"/>
        <v>0710003540</v>
      </c>
      <c r="F772" s="38">
        <v>622</v>
      </c>
      <c r="G772" s="23">
        <f>G795</f>
        <v>188</v>
      </c>
      <c r="H772" s="23">
        <f t="shared" ref="H772:AC772" si="659">H795</f>
        <v>0</v>
      </c>
      <c r="I772" s="23">
        <f t="shared" si="659"/>
        <v>0</v>
      </c>
      <c r="J772" s="23">
        <f t="shared" si="659"/>
        <v>0</v>
      </c>
      <c r="K772" s="23">
        <f t="shared" si="659"/>
        <v>0</v>
      </c>
      <c r="L772" s="23">
        <f t="shared" si="659"/>
        <v>0</v>
      </c>
      <c r="M772" s="23">
        <f t="shared" si="659"/>
        <v>0</v>
      </c>
      <c r="N772" s="23">
        <f t="shared" si="659"/>
        <v>0</v>
      </c>
      <c r="O772" s="23">
        <f t="shared" si="659"/>
        <v>188</v>
      </c>
      <c r="P772" s="23">
        <f t="shared" si="659"/>
        <v>0</v>
      </c>
      <c r="Q772" s="23">
        <f t="shared" si="659"/>
        <v>188</v>
      </c>
      <c r="R772" s="23">
        <f t="shared" si="659"/>
        <v>0</v>
      </c>
      <c r="S772" s="23">
        <f t="shared" si="659"/>
        <v>0</v>
      </c>
      <c r="T772" s="23">
        <f t="shared" si="659"/>
        <v>0</v>
      </c>
      <c r="U772" s="23">
        <f t="shared" si="659"/>
        <v>188</v>
      </c>
      <c r="V772" s="23">
        <f t="shared" si="659"/>
        <v>0</v>
      </c>
      <c r="W772" s="23">
        <f t="shared" si="659"/>
        <v>0</v>
      </c>
      <c r="X772" s="23">
        <f t="shared" si="659"/>
        <v>0</v>
      </c>
      <c r="Y772" s="23">
        <f t="shared" si="659"/>
        <v>0</v>
      </c>
      <c r="Z772" s="23">
        <f t="shared" si="659"/>
        <v>0</v>
      </c>
      <c r="AA772" s="23">
        <f t="shared" si="659"/>
        <v>188</v>
      </c>
      <c r="AB772" s="23">
        <f t="shared" si="659"/>
        <v>188</v>
      </c>
      <c r="AC772" s="23">
        <f t="shared" si="659"/>
        <v>188</v>
      </c>
      <c r="AD772" s="108"/>
      <c r="AE772" s="100"/>
    </row>
    <row r="773" spans="1:31" ht="26.4" customHeight="1" x14ac:dyDescent="0.25">
      <c r="A773" s="99"/>
      <c r="B773" s="110"/>
      <c r="C773" s="38" t="str">
        <f>C802</f>
        <v>136</v>
      </c>
      <c r="D773" s="38" t="str">
        <f t="shared" ref="D773:E773" si="660">D802</f>
        <v>0709</v>
      </c>
      <c r="E773" s="38" t="str">
        <f t="shared" si="660"/>
        <v>0710003540</v>
      </c>
      <c r="F773" s="38">
        <v>622</v>
      </c>
      <c r="G773" s="23">
        <f>G802</f>
        <v>1000</v>
      </c>
      <c r="H773" s="23">
        <f t="shared" ref="H773:AC773" si="661">H802</f>
        <v>0</v>
      </c>
      <c r="I773" s="23">
        <f t="shared" si="661"/>
        <v>0</v>
      </c>
      <c r="J773" s="23">
        <f t="shared" si="661"/>
        <v>0</v>
      </c>
      <c r="K773" s="23">
        <f t="shared" si="661"/>
        <v>0</v>
      </c>
      <c r="L773" s="23">
        <f t="shared" si="661"/>
        <v>0</v>
      </c>
      <c r="M773" s="23">
        <f t="shared" si="661"/>
        <v>0</v>
      </c>
      <c r="N773" s="23">
        <f t="shared" si="661"/>
        <v>0</v>
      </c>
      <c r="O773" s="23">
        <f t="shared" si="661"/>
        <v>1000</v>
      </c>
      <c r="P773" s="23">
        <f t="shared" si="661"/>
        <v>0</v>
      </c>
      <c r="Q773" s="23">
        <f t="shared" si="661"/>
        <v>1000</v>
      </c>
      <c r="R773" s="23">
        <f t="shared" si="661"/>
        <v>0</v>
      </c>
      <c r="S773" s="23">
        <f t="shared" si="661"/>
        <v>0</v>
      </c>
      <c r="T773" s="23">
        <f t="shared" si="661"/>
        <v>0</v>
      </c>
      <c r="U773" s="23">
        <f t="shared" si="661"/>
        <v>420</v>
      </c>
      <c r="V773" s="23">
        <f t="shared" si="661"/>
        <v>0</v>
      </c>
      <c r="W773" s="23">
        <f t="shared" si="661"/>
        <v>580</v>
      </c>
      <c r="X773" s="23">
        <f t="shared" si="661"/>
        <v>0</v>
      </c>
      <c r="Y773" s="23">
        <f t="shared" si="661"/>
        <v>0</v>
      </c>
      <c r="Z773" s="23">
        <f t="shared" si="661"/>
        <v>0</v>
      </c>
      <c r="AA773" s="23">
        <f t="shared" si="661"/>
        <v>1000</v>
      </c>
      <c r="AB773" s="23">
        <f t="shared" si="661"/>
        <v>1000</v>
      </c>
      <c r="AC773" s="23">
        <f t="shared" si="661"/>
        <v>1000</v>
      </c>
      <c r="AD773" s="108"/>
      <c r="AE773" s="100"/>
    </row>
    <row r="774" spans="1:31" ht="26.4" customHeight="1" x14ac:dyDescent="0.25">
      <c r="A774" s="99"/>
      <c r="B774" s="106"/>
      <c r="C774" s="38" t="str">
        <f>C809</f>
        <v>136</v>
      </c>
      <c r="D774" s="38" t="str">
        <f t="shared" ref="D774:E774" si="662">D809</f>
        <v>0709</v>
      </c>
      <c r="E774" s="38" t="str">
        <f t="shared" si="662"/>
        <v>0710003540</v>
      </c>
      <c r="F774" s="38">
        <v>622</v>
      </c>
      <c r="G774" s="23">
        <f>G809</f>
        <v>330</v>
      </c>
      <c r="H774" s="23">
        <f t="shared" ref="H774:AC774" si="663">H809</f>
        <v>0</v>
      </c>
      <c r="I774" s="23">
        <f t="shared" si="663"/>
        <v>0</v>
      </c>
      <c r="J774" s="23">
        <f t="shared" si="663"/>
        <v>0</v>
      </c>
      <c r="K774" s="23">
        <f t="shared" si="663"/>
        <v>0</v>
      </c>
      <c r="L774" s="23">
        <f t="shared" si="663"/>
        <v>0</v>
      </c>
      <c r="M774" s="23">
        <f t="shared" si="663"/>
        <v>0</v>
      </c>
      <c r="N774" s="23">
        <f t="shared" si="663"/>
        <v>0</v>
      </c>
      <c r="O774" s="23">
        <f t="shared" si="663"/>
        <v>330</v>
      </c>
      <c r="P774" s="23">
        <f t="shared" si="663"/>
        <v>0</v>
      </c>
      <c r="Q774" s="23">
        <f t="shared" si="663"/>
        <v>0</v>
      </c>
      <c r="R774" s="23">
        <f t="shared" si="663"/>
        <v>0</v>
      </c>
      <c r="S774" s="23">
        <f t="shared" si="663"/>
        <v>0</v>
      </c>
      <c r="T774" s="23">
        <f t="shared" si="663"/>
        <v>0</v>
      </c>
      <c r="U774" s="23">
        <f t="shared" si="663"/>
        <v>0</v>
      </c>
      <c r="V774" s="23">
        <f t="shared" si="663"/>
        <v>0</v>
      </c>
      <c r="W774" s="23">
        <f t="shared" si="663"/>
        <v>0</v>
      </c>
      <c r="X774" s="23">
        <f t="shared" si="663"/>
        <v>0</v>
      </c>
      <c r="Y774" s="23">
        <f t="shared" si="663"/>
        <v>0</v>
      </c>
      <c r="Z774" s="23">
        <f t="shared" si="663"/>
        <v>0</v>
      </c>
      <c r="AA774" s="23">
        <f t="shared" si="663"/>
        <v>0</v>
      </c>
      <c r="AB774" s="23">
        <f t="shared" si="663"/>
        <v>0</v>
      </c>
      <c r="AC774" s="23">
        <f t="shared" si="663"/>
        <v>0</v>
      </c>
      <c r="AD774" s="108"/>
      <c r="AE774" s="100"/>
    </row>
    <row r="775" spans="1:31" ht="13.2" customHeight="1" x14ac:dyDescent="0.25">
      <c r="A775" s="99"/>
      <c r="B775" s="95" t="s">
        <v>14</v>
      </c>
      <c r="C775" s="37"/>
      <c r="D775" s="37"/>
      <c r="E775" s="37"/>
      <c r="F775" s="37"/>
      <c r="G775" s="23">
        <f>G782+G789+G796+G803+G810</f>
        <v>0</v>
      </c>
      <c r="H775" s="23">
        <f t="shared" ref="H775:AC775" si="664">H782+H789+H796+H803+H810</f>
        <v>0</v>
      </c>
      <c r="I775" s="23">
        <f t="shared" si="664"/>
        <v>0</v>
      </c>
      <c r="J775" s="23">
        <f t="shared" si="664"/>
        <v>0</v>
      </c>
      <c r="K775" s="23">
        <f t="shared" si="664"/>
        <v>0</v>
      </c>
      <c r="L775" s="23">
        <f t="shared" si="664"/>
        <v>0</v>
      </c>
      <c r="M775" s="23">
        <f t="shared" si="664"/>
        <v>0</v>
      </c>
      <c r="N775" s="23">
        <f t="shared" si="664"/>
        <v>0</v>
      </c>
      <c r="O775" s="23">
        <f t="shared" si="664"/>
        <v>0</v>
      </c>
      <c r="P775" s="23">
        <f t="shared" si="664"/>
        <v>0</v>
      </c>
      <c r="Q775" s="23">
        <f t="shared" si="664"/>
        <v>0</v>
      </c>
      <c r="R775" s="23">
        <f t="shared" si="664"/>
        <v>0</v>
      </c>
      <c r="S775" s="23">
        <f t="shared" si="664"/>
        <v>0</v>
      </c>
      <c r="T775" s="23">
        <f t="shared" si="664"/>
        <v>0</v>
      </c>
      <c r="U775" s="23">
        <f t="shared" si="664"/>
        <v>0</v>
      </c>
      <c r="V775" s="23">
        <f t="shared" si="664"/>
        <v>0</v>
      </c>
      <c r="W775" s="23">
        <f t="shared" si="664"/>
        <v>0</v>
      </c>
      <c r="X775" s="23">
        <f t="shared" si="664"/>
        <v>0</v>
      </c>
      <c r="Y775" s="23">
        <f t="shared" si="664"/>
        <v>0</v>
      </c>
      <c r="Z775" s="23">
        <f t="shared" si="664"/>
        <v>0</v>
      </c>
      <c r="AA775" s="23">
        <f t="shared" si="664"/>
        <v>0</v>
      </c>
      <c r="AB775" s="23">
        <f t="shared" si="664"/>
        <v>0</v>
      </c>
      <c r="AC775" s="23">
        <f t="shared" si="664"/>
        <v>0</v>
      </c>
      <c r="AD775" s="108"/>
      <c r="AE775" s="100"/>
    </row>
    <row r="776" spans="1:31" ht="13.2" customHeight="1" x14ac:dyDescent="0.25">
      <c r="A776" s="99"/>
      <c r="B776" s="95" t="s">
        <v>15</v>
      </c>
      <c r="C776" s="37"/>
      <c r="D776" s="37"/>
      <c r="E776" s="37"/>
      <c r="F776" s="37"/>
      <c r="G776" s="23">
        <f>G783+G790+G797+G804+G811</f>
        <v>0</v>
      </c>
      <c r="H776" s="23">
        <f t="shared" ref="H776:AC776" si="665">H783+H790+H797+H804+H811</f>
        <v>0</v>
      </c>
      <c r="I776" s="23">
        <f t="shared" si="665"/>
        <v>0</v>
      </c>
      <c r="J776" s="23">
        <f t="shared" si="665"/>
        <v>0</v>
      </c>
      <c r="K776" s="23">
        <f t="shared" si="665"/>
        <v>0</v>
      </c>
      <c r="L776" s="23">
        <f t="shared" si="665"/>
        <v>0</v>
      </c>
      <c r="M776" s="23">
        <f t="shared" si="665"/>
        <v>0</v>
      </c>
      <c r="N776" s="23">
        <f t="shared" si="665"/>
        <v>0</v>
      </c>
      <c r="O776" s="23">
        <f t="shared" si="665"/>
        <v>0</v>
      </c>
      <c r="P776" s="23">
        <f t="shared" si="665"/>
        <v>0</v>
      </c>
      <c r="Q776" s="23">
        <f t="shared" si="665"/>
        <v>0</v>
      </c>
      <c r="R776" s="23">
        <f t="shared" si="665"/>
        <v>0</v>
      </c>
      <c r="S776" s="23">
        <f t="shared" si="665"/>
        <v>0</v>
      </c>
      <c r="T776" s="23">
        <f t="shared" si="665"/>
        <v>0</v>
      </c>
      <c r="U776" s="23">
        <f t="shared" si="665"/>
        <v>0</v>
      </c>
      <c r="V776" s="23">
        <f t="shared" si="665"/>
        <v>0</v>
      </c>
      <c r="W776" s="23">
        <f t="shared" si="665"/>
        <v>0</v>
      </c>
      <c r="X776" s="23">
        <f t="shared" si="665"/>
        <v>0</v>
      </c>
      <c r="Y776" s="23">
        <f t="shared" si="665"/>
        <v>0</v>
      </c>
      <c r="Z776" s="23">
        <f t="shared" si="665"/>
        <v>0</v>
      </c>
      <c r="AA776" s="23">
        <f t="shared" si="665"/>
        <v>0</v>
      </c>
      <c r="AB776" s="23">
        <f t="shared" si="665"/>
        <v>0</v>
      </c>
      <c r="AC776" s="23">
        <f t="shared" si="665"/>
        <v>0</v>
      </c>
      <c r="AD776" s="108"/>
      <c r="AE776" s="100"/>
    </row>
    <row r="777" spans="1:31" ht="13.2" customHeight="1" x14ac:dyDescent="0.25">
      <c r="A777" s="99"/>
      <c r="B777" s="95" t="s">
        <v>12</v>
      </c>
      <c r="C777" s="37"/>
      <c r="D777" s="37"/>
      <c r="E777" s="37"/>
      <c r="F777" s="37"/>
      <c r="G777" s="23">
        <f>G784+G791+G798+G805+G812</f>
        <v>0</v>
      </c>
      <c r="H777" s="23">
        <f>H784+H791+H798+H805+H812</f>
        <v>0</v>
      </c>
      <c r="I777" s="23">
        <f t="shared" ref="I777:AC777" si="666">I784+I791+I798+I805+I812</f>
        <v>0</v>
      </c>
      <c r="J777" s="23">
        <f t="shared" si="666"/>
        <v>0</v>
      </c>
      <c r="K777" s="23">
        <f t="shared" si="666"/>
        <v>0</v>
      </c>
      <c r="L777" s="23">
        <f t="shared" si="666"/>
        <v>0</v>
      </c>
      <c r="M777" s="23">
        <f t="shared" si="666"/>
        <v>0</v>
      </c>
      <c r="N777" s="23">
        <f t="shared" si="666"/>
        <v>0</v>
      </c>
      <c r="O777" s="23">
        <f t="shared" si="666"/>
        <v>0</v>
      </c>
      <c r="P777" s="23">
        <f t="shared" si="666"/>
        <v>0</v>
      </c>
      <c r="Q777" s="23">
        <f t="shared" si="666"/>
        <v>0</v>
      </c>
      <c r="R777" s="23">
        <f t="shared" si="666"/>
        <v>0</v>
      </c>
      <c r="S777" s="23">
        <f t="shared" si="666"/>
        <v>0</v>
      </c>
      <c r="T777" s="23">
        <f t="shared" si="666"/>
        <v>0</v>
      </c>
      <c r="U777" s="23">
        <f t="shared" si="666"/>
        <v>0</v>
      </c>
      <c r="V777" s="23">
        <f t="shared" si="666"/>
        <v>0</v>
      </c>
      <c r="W777" s="23">
        <f t="shared" si="666"/>
        <v>0</v>
      </c>
      <c r="X777" s="23">
        <f t="shared" si="666"/>
        <v>0</v>
      </c>
      <c r="Y777" s="23">
        <f t="shared" si="666"/>
        <v>0</v>
      </c>
      <c r="Z777" s="23">
        <f t="shared" si="666"/>
        <v>0</v>
      </c>
      <c r="AA777" s="23">
        <f t="shared" si="666"/>
        <v>0</v>
      </c>
      <c r="AB777" s="23">
        <f t="shared" si="666"/>
        <v>0</v>
      </c>
      <c r="AC777" s="23">
        <f t="shared" si="666"/>
        <v>0</v>
      </c>
      <c r="AD777" s="109"/>
      <c r="AE777" s="100"/>
    </row>
    <row r="778" spans="1:31" ht="13.2" hidden="1" customHeight="1" x14ac:dyDescent="0.2">
      <c r="A778" s="99" t="s">
        <v>254</v>
      </c>
      <c r="B778" s="95" t="s">
        <v>153</v>
      </c>
      <c r="C778" s="19"/>
      <c r="D778" s="20"/>
      <c r="E778" s="20"/>
      <c r="F778" s="19"/>
      <c r="G778" s="23">
        <f>I778+K778+M778+O778</f>
        <v>5469</v>
      </c>
      <c r="H778" s="23">
        <f>J778+L778+N778+P778</f>
        <v>0</v>
      </c>
      <c r="I778" s="29"/>
      <c r="J778" s="29"/>
      <c r="K778" s="29"/>
      <c r="L778" s="29"/>
      <c r="M778" s="29"/>
      <c r="N778" s="29"/>
      <c r="O778" s="29">
        <v>5469</v>
      </c>
      <c r="P778" s="28"/>
      <c r="Q778" s="27">
        <f>S778+U778+W778+Y778</f>
        <v>0</v>
      </c>
      <c r="R778" s="27">
        <f>T778+V778+X778+Z778</f>
        <v>0</v>
      </c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107" t="s">
        <v>316</v>
      </c>
      <c r="AE778" s="100" t="s">
        <v>342</v>
      </c>
    </row>
    <row r="779" spans="1:31" ht="27.6" hidden="1" customHeight="1" x14ac:dyDescent="0.2">
      <c r="A779" s="99"/>
      <c r="B779" s="95" t="s">
        <v>117</v>
      </c>
      <c r="C779" s="19"/>
      <c r="D779" s="20"/>
      <c r="E779" s="20"/>
      <c r="F779" s="19"/>
      <c r="G779" s="23">
        <f t="shared" ref="G779:P779" si="667">ROUND(G780/G778,1)</f>
        <v>0.9</v>
      </c>
      <c r="H779" s="23" t="e">
        <f t="shared" si="667"/>
        <v>#DIV/0!</v>
      </c>
      <c r="I779" s="23"/>
      <c r="J779" s="23" t="e">
        <f t="shared" si="667"/>
        <v>#DIV/0!</v>
      </c>
      <c r="K779" s="23"/>
      <c r="L779" s="23" t="e">
        <f t="shared" si="667"/>
        <v>#DIV/0!</v>
      </c>
      <c r="M779" s="23"/>
      <c r="N779" s="23" t="e">
        <f t="shared" si="667"/>
        <v>#DIV/0!</v>
      </c>
      <c r="O779" s="23">
        <f t="shared" si="667"/>
        <v>0.9</v>
      </c>
      <c r="P779" s="23" t="e">
        <f t="shared" si="667"/>
        <v>#DIV/0!</v>
      </c>
      <c r="Q779" s="27" t="e">
        <f t="shared" ref="Q779:AC779" si="668">ROUND(Q780/Q778,1)</f>
        <v>#DIV/0!</v>
      </c>
      <c r="R779" s="27" t="e">
        <f t="shared" si="668"/>
        <v>#DIV/0!</v>
      </c>
      <c r="S779" s="27" t="e">
        <f t="shared" si="668"/>
        <v>#DIV/0!</v>
      </c>
      <c r="T779" s="27" t="e">
        <f t="shared" si="668"/>
        <v>#DIV/0!</v>
      </c>
      <c r="U779" s="27" t="e">
        <f t="shared" si="668"/>
        <v>#DIV/0!</v>
      </c>
      <c r="V779" s="27" t="e">
        <f t="shared" si="668"/>
        <v>#DIV/0!</v>
      </c>
      <c r="W779" s="27" t="e">
        <f t="shared" si="668"/>
        <v>#DIV/0!</v>
      </c>
      <c r="X779" s="27" t="e">
        <f t="shared" si="668"/>
        <v>#DIV/0!</v>
      </c>
      <c r="Y779" s="27" t="e">
        <f t="shared" si="668"/>
        <v>#DIV/0!</v>
      </c>
      <c r="Z779" s="27" t="e">
        <f t="shared" si="668"/>
        <v>#DIV/0!</v>
      </c>
      <c r="AA779" s="27" t="e">
        <f t="shared" si="668"/>
        <v>#DIV/0!</v>
      </c>
      <c r="AB779" s="27" t="e">
        <f t="shared" si="668"/>
        <v>#DIV/0!</v>
      </c>
      <c r="AC779" s="27" t="e">
        <f t="shared" si="668"/>
        <v>#DIV/0!</v>
      </c>
      <c r="AD779" s="108"/>
      <c r="AE779" s="100"/>
    </row>
    <row r="780" spans="1:31" ht="26.4" hidden="1" customHeight="1" x14ac:dyDescent="0.2">
      <c r="A780" s="99"/>
      <c r="B780" s="95" t="s">
        <v>101</v>
      </c>
      <c r="C780" s="19"/>
      <c r="D780" s="20"/>
      <c r="E780" s="20"/>
      <c r="F780" s="19"/>
      <c r="G780" s="23">
        <f>SUM(G781:G784)</f>
        <v>5000</v>
      </c>
      <c r="H780" s="28">
        <f t="shared" ref="H780:AC780" si="669">SUM(H781:H784)</f>
        <v>0</v>
      </c>
      <c r="I780" s="23">
        <f t="shared" si="669"/>
        <v>0</v>
      </c>
      <c r="J780" s="23">
        <f t="shared" si="669"/>
        <v>0</v>
      </c>
      <c r="K780" s="23">
        <f t="shared" si="669"/>
        <v>0</v>
      </c>
      <c r="L780" s="23">
        <f t="shared" si="669"/>
        <v>0</v>
      </c>
      <c r="M780" s="23">
        <f t="shared" si="669"/>
        <v>0</v>
      </c>
      <c r="N780" s="23">
        <f t="shared" si="669"/>
        <v>0</v>
      </c>
      <c r="O780" s="23">
        <f t="shared" si="669"/>
        <v>5000</v>
      </c>
      <c r="P780" s="28">
        <f t="shared" si="669"/>
        <v>0</v>
      </c>
      <c r="Q780" s="28">
        <f t="shared" si="669"/>
        <v>0</v>
      </c>
      <c r="R780" s="28">
        <f t="shared" si="669"/>
        <v>0</v>
      </c>
      <c r="S780" s="28">
        <f t="shared" si="669"/>
        <v>0</v>
      </c>
      <c r="T780" s="28">
        <f t="shared" si="669"/>
        <v>0</v>
      </c>
      <c r="U780" s="28">
        <f t="shared" si="669"/>
        <v>0</v>
      </c>
      <c r="V780" s="28">
        <f t="shared" si="669"/>
        <v>0</v>
      </c>
      <c r="W780" s="28">
        <f t="shared" si="669"/>
        <v>0</v>
      </c>
      <c r="X780" s="28">
        <f t="shared" si="669"/>
        <v>0</v>
      </c>
      <c r="Y780" s="28">
        <f t="shared" si="669"/>
        <v>0</v>
      </c>
      <c r="Z780" s="28">
        <f t="shared" si="669"/>
        <v>0</v>
      </c>
      <c r="AA780" s="28">
        <f t="shared" si="669"/>
        <v>0</v>
      </c>
      <c r="AB780" s="28">
        <f t="shared" si="669"/>
        <v>0</v>
      </c>
      <c r="AC780" s="28">
        <f t="shared" si="669"/>
        <v>0</v>
      </c>
      <c r="AD780" s="108"/>
      <c r="AE780" s="100"/>
    </row>
    <row r="781" spans="1:31" ht="26.4" hidden="1" customHeight="1" x14ac:dyDescent="0.2">
      <c r="A781" s="99"/>
      <c r="B781" s="95" t="s">
        <v>17</v>
      </c>
      <c r="C781" s="18" t="s">
        <v>48</v>
      </c>
      <c r="D781" s="18" t="s">
        <v>42</v>
      </c>
      <c r="E781" s="18" t="s">
        <v>197</v>
      </c>
      <c r="F781" s="18" t="s">
        <v>49</v>
      </c>
      <c r="G781" s="23">
        <f>I781+K781+M781+O781</f>
        <v>5000</v>
      </c>
      <c r="H781" s="28">
        <f t="shared" ref="G781:H784" si="670">J781+L781+N781+P781</f>
        <v>0</v>
      </c>
      <c r="I781" s="29"/>
      <c r="J781" s="29"/>
      <c r="K781" s="29"/>
      <c r="L781" s="29"/>
      <c r="M781" s="29"/>
      <c r="N781" s="29"/>
      <c r="O781" s="29">
        <v>5000</v>
      </c>
      <c r="P781" s="28"/>
      <c r="Q781" s="23">
        <f>S781+U781+W781+Y781</f>
        <v>0</v>
      </c>
      <c r="R781" s="28">
        <f t="shared" ref="R781:R784" si="671">T781+V781+X781+Z781</f>
        <v>0</v>
      </c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108"/>
      <c r="AE781" s="100"/>
    </row>
    <row r="782" spans="1:31" ht="13.2" hidden="1" customHeight="1" x14ac:dyDescent="0.2">
      <c r="A782" s="99"/>
      <c r="B782" s="95" t="s">
        <v>14</v>
      </c>
      <c r="C782" s="19"/>
      <c r="D782" s="20"/>
      <c r="E782" s="20"/>
      <c r="F782" s="19"/>
      <c r="G782" s="23">
        <f t="shared" si="670"/>
        <v>0</v>
      </c>
      <c r="H782" s="28">
        <f t="shared" si="670"/>
        <v>0</v>
      </c>
      <c r="I782" s="29"/>
      <c r="J782" s="29"/>
      <c r="K782" s="29"/>
      <c r="L782" s="29"/>
      <c r="M782" s="29"/>
      <c r="N782" s="29"/>
      <c r="O782" s="29"/>
      <c r="P782" s="28"/>
      <c r="Q782" s="23">
        <f t="shared" ref="Q782:Q784" si="672">S782+U782+W782+Y782</f>
        <v>0</v>
      </c>
      <c r="R782" s="28">
        <f t="shared" si="671"/>
        <v>0</v>
      </c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108"/>
      <c r="AE782" s="100"/>
    </row>
    <row r="783" spans="1:31" ht="13.2" hidden="1" customHeight="1" x14ac:dyDescent="0.2">
      <c r="A783" s="99"/>
      <c r="B783" s="95" t="s">
        <v>15</v>
      </c>
      <c r="C783" s="19"/>
      <c r="D783" s="20"/>
      <c r="E783" s="20"/>
      <c r="F783" s="19"/>
      <c r="G783" s="23">
        <f t="shared" si="670"/>
        <v>0</v>
      </c>
      <c r="H783" s="28">
        <f t="shared" si="670"/>
        <v>0</v>
      </c>
      <c r="I783" s="29"/>
      <c r="J783" s="29"/>
      <c r="K783" s="29"/>
      <c r="L783" s="29"/>
      <c r="M783" s="29"/>
      <c r="N783" s="29"/>
      <c r="O783" s="29"/>
      <c r="P783" s="28"/>
      <c r="Q783" s="23">
        <f t="shared" si="672"/>
        <v>0</v>
      </c>
      <c r="R783" s="28">
        <f t="shared" si="671"/>
        <v>0</v>
      </c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108"/>
      <c r="AE783" s="100"/>
    </row>
    <row r="784" spans="1:31" ht="13.2" hidden="1" customHeight="1" x14ac:dyDescent="0.2">
      <c r="A784" s="99"/>
      <c r="B784" s="95" t="s">
        <v>12</v>
      </c>
      <c r="C784" s="19"/>
      <c r="D784" s="20"/>
      <c r="E784" s="20"/>
      <c r="F784" s="19"/>
      <c r="G784" s="23">
        <f t="shared" si="670"/>
        <v>0</v>
      </c>
      <c r="H784" s="28">
        <f t="shared" si="670"/>
        <v>0</v>
      </c>
      <c r="I784" s="29"/>
      <c r="J784" s="29"/>
      <c r="K784" s="29"/>
      <c r="L784" s="29"/>
      <c r="M784" s="29"/>
      <c r="N784" s="29"/>
      <c r="O784" s="29"/>
      <c r="P784" s="28"/>
      <c r="Q784" s="23">
        <f t="shared" si="672"/>
        <v>0</v>
      </c>
      <c r="R784" s="28">
        <f t="shared" si="671"/>
        <v>0</v>
      </c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109"/>
      <c r="AE784" s="100"/>
    </row>
    <row r="785" spans="1:31" ht="28.95" customHeight="1" x14ac:dyDescent="0.25">
      <c r="A785" s="99" t="s">
        <v>463</v>
      </c>
      <c r="B785" s="95" t="s">
        <v>113</v>
      </c>
      <c r="C785" s="19"/>
      <c r="D785" s="20"/>
      <c r="E785" s="20"/>
      <c r="F785" s="19"/>
      <c r="G785" s="23">
        <f>I785+K785+M785+O785</f>
        <v>0</v>
      </c>
      <c r="H785" s="23">
        <f>J785+L785+N785+P785</f>
        <v>0</v>
      </c>
      <c r="I785" s="29"/>
      <c r="J785" s="29"/>
      <c r="K785" s="29"/>
      <c r="L785" s="29"/>
      <c r="M785" s="29"/>
      <c r="N785" s="29"/>
      <c r="O785" s="29"/>
      <c r="P785" s="28"/>
      <c r="Q785" s="23">
        <f>S785+U785+W785+Y785</f>
        <v>1</v>
      </c>
      <c r="R785" s="23">
        <f>T785+V785+X785+Z785</f>
        <v>0</v>
      </c>
      <c r="S785" s="23"/>
      <c r="T785" s="23"/>
      <c r="U785" s="23"/>
      <c r="V785" s="23"/>
      <c r="W785" s="23"/>
      <c r="X785" s="23"/>
      <c r="Y785" s="23">
        <v>1</v>
      </c>
      <c r="Z785" s="23"/>
      <c r="AA785" s="23">
        <v>1</v>
      </c>
      <c r="AB785" s="23">
        <v>1</v>
      </c>
      <c r="AC785" s="23">
        <v>1</v>
      </c>
      <c r="AD785" s="100" t="s">
        <v>479</v>
      </c>
      <c r="AE785" s="100" t="s">
        <v>544</v>
      </c>
    </row>
    <row r="786" spans="1:31" ht="25.2" customHeight="1" x14ac:dyDescent="0.25">
      <c r="A786" s="99"/>
      <c r="B786" s="95" t="s">
        <v>115</v>
      </c>
      <c r="C786" s="19"/>
      <c r="D786" s="20"/>
      <c r="E786" s="20"/>
      <c r="F786" s="19"/>
      <c r="G786" s="23" t="e">
        <f t="shared" ref="G786:AC786" si="673">ROUND(G787/G785,1)</f>
        <v>#DIV/0!</v>
      </c>
      <c r="H786" s="23" t="e">
        <f t="shared" si="673"/>
        <v>#DIV/0!</v>
      </c>
      <c r="I786" s="23" t="e">
        <f t="shared" si="673"/>
        <v>#DIV/0!</v>
      </c>
      <c r="J786" s="23" t="e">
        <f t="shared" si="673"/>
        <v>#DIV/0!</v>
      </c>
      <c r="K786" s="23" t="e">
        <f t="shared" si="673"/>
        <v>#DIV/0!</v>
      </c>
      <c r="L786" s="23" t="e">
        <f t="shared" si="673"/>
        <v>#DIV/0!</v>
      </c>
      <c r="M786" s="23" t="e">
        <f t="shared" si="673"/>
        <v>#DIV/0!</v>
      </c>
      <c r="N786" s="23" t="e">
        <f t="shared" si="673"/>
        <v>#DIV/0!</v>
      </c>
      <c r="O786" s="23" t="e">
        <f t="shared" si="673"/>
        <v>#DIV/0!</v>
      </c>
      <c r="P786" s="23" t="e">
        <f t="shared" si="673"/>
        <v>#DIV/0!</v>
      </c>
      <c r="Q786" s="23">
        <f t="shared" si="673"/>
        <v>330</v>
      </c>
      <c r="R786" s="23" t="e">
        <f t="shared" si="673"/>
        <v>#DIV/0!</v>
      </c>
      <c r="S786" s="27" t="e">
        <f t="shared" si="673"/>
        <v>#DIV/0!</v>
      </c>
      <c r="T786" s="27" t="e">
        <f t="shared" si="673"/>
        <v>#DIV/0!</v>
      </c>
      <c r="U786" s="27" t="e">
        <f t="shared" si="673"/>
        <v>#DIV/0!</v>
      </c>
      <c r="V786" s="27" t="e">
        <f t="shared" si="673"/>
        <v>#DIV/0!</v>
      </c>
      <c r="W786" s="27" t="e">
        <f t="shared" si="673"/>
        <v>#DIV/0!</v>
      </c>
      <c r="X786" s="23" t="e">
        <f t="shared" si="673"/>
        <v>#DIV/0!</v>
      </c>
      <c r="Y786" s="23">
        <f t="shared" si="673"/>
        <v>330</v>
      </c>
      <c r="Z786" s="23" t="e">
        <f t="shared" si="673"/>
        <v>#DIV/0!</v>
      </c>
      <c r="AA786" s="23">
        <f t="shared" si="673"/>
        <v>330</v>
      </c>
      <c r="AB786" s="23">
        <f t="shared" si="673"/>
        <v>330</v>
      </c>
      <c r="AC786" s="23">
        <f t="shared" si="673"/>
        <v>330</v>
      </c>
      <c r="AD786" s="100"/>
      <c r="AE786" s="100"/>
    </row>
    <row r="787" spans="1:31" ht="26.4" customHeight="1" x14ac:dyDescent="0.25">
      <c r="A787" s="99"/>
      <c r="B787" s="95" t="s">
        <v>101</v>
      </c>
      <c r="C787" s="19"/>
      <c r="D787" s="20"/>
      <c r="E787" s="20"/>
      <c r="F787" s="19"/>
      <c r="G787" s="23">
        <f t="shared" ref="G787:AC787" si="674">SUM(G788:G791)</f>
        <v>0</v>
      </c>
      <c r="H787" s="23">
        <f t="shared" si="674"/>
        <v>0</v>
      </c>
      <c r="I787" s="23">
        <f t="shared" si="674"/>
        <v>0</v>
      </c>
      <c r="J787" s="23">
        <f t="shared" si="674"/>
        <v>0</v>
      </c>
      <c r="K787" s="23">
        <f t="shared" si="674"/>
        <v>0</v>
      </c>
      <c r="L787" s="23">
        <f t="shared" si="674"/>
        <v>0</v>
      </c>
      <c r="M787" s="23">
        <f t="shared" si="674"/>
        <v>0</v>
      </c>
      <c r="N787" s="23">
        <f t="shared" si="674"/>
        <v>0</v>
      </c>
      <c r="O787" s="23">
        <f t="shared" si="674"/>
        <v>0</v>
      </c>
      <c r="P787" s="23">
        <f t="shared" si="674"/>
        <v>0</v>
      </c>
      <c r="Q787" s="23">
        <f t="shared" si="674"/>
        <v>330</v>
      </c>
      <c r="R787" s="23">
        <f t="shared" si="674"/>
        <v>0</v>
      </c>
      <c r="S787" s="23">
        <f t="shared" si="674"/>
        <v>0</v>
      </c>
      <c r="T787" s="23">
        <f t="shared" si="674"/>
        <v>0</v>
      </c>
      <c r="U787" s="23">
        <f t="shared" si="674"/>
        <v>0</v>
      </c>
      <c r="V787" s="23">
        <f t="shared" si="674"/>
        <v>0</v>
      </c>
      <c r="W787" s="23">
        <f t="shared" si="674"/>
        <v>0</v>
      </c>
      <c r="X787" s="23">
        <f t="shared" si="674"/>
        <v>0</v>
      </c>
      <c r="Y787" s="23">
        <f t="shared" si="674"/>
        <v>330</v>
      </c>
      <c r="Z787" s="23">
        <f t="shared" si="674"/>
        <v>0</v>
      </c>
      <c r="AA787" s="23">
        <f t="shared" si="674"/>
        <v>330</v>
      </c>
      <c r="AB787" s="23">
        <f t="shared" si="674"/>
        <v>330</v>
      </c>
      <c r="AC787" s="23">
        <f t="shared" si="674"/>
        <v>330</v>
      </c>
      <c r="AD787" s="100"/>
      <c r="AE787" s="100"/>
    </row>
    <row r="788" spans="1:31" ht="26.4" customHeight="1" x14ac:dyDescent="0.25">
      <c r="A788" s="99"/>
      <c r="B788" s="95" t="s">
        <v>17</v>
      </c>
      <c r="C788" s="18" t="s">
        <v>48</v>
      </c>
      <c r="D788" s="18" t="s">
        <v>42</v>
      </c>
      <c r="E788" s="18" t="s">
        <v>198</v>
      </c>
      <c r="F788" s="18" t="s">
        <v>54</v>
      </c>
      <c r="G788" s="23">
        <f>I788+K788+M788+O788</f>
        <v>0</v>
      </c>
      <c r="H788" s="28">
        <f t="shared" ref="G788:H791" si="675">J788+L788+N788+P788</f>
        <v>0</v>
      </c>
      <c r="I788" s="29"/>
      <c r="J788" s="29"/>
      <c r="K788" s="29"/>
      <c r="L788" s="29"/>
      <c r="M788" s="29"/>
      <c r="N788" s="29"/>
      <c r="O788" s="29"/>
      <c r="P788" s="28"/>
      <c r="Q788" s="23">
        <f>S788+U788+W788+Y788</f>
        <v>330</v>
      </c>
      <c r="R788" s="28">
        <f t="shared" ref="R788:R791" si="676">T788+V788+X788+Z788</f>
        <v>0</v>
      </c>
      <c r="S788" s="23"/>
      <c r="T788" s="23"/>
      <c r="U788" s="23"/>
      <c r="V788" s="23"/>
      <c r="W788" s="23"/>
      <c r="X788" s="23"/>
      <c r="Y788" s="23">
        <v>330</v>
      </c>
      <c r="Z788" s="23"/>
      <c r="AA788" s="23">
        <v>330</v>
      </c>
      <c r="AB788" s="23">
        <v>330</v>
      </c>
      <c r="AC788" s="23">
        <v>330</v>
      </c>
      <c r="AD788" s="100"/>
      <c r="AE788" s="100"/>
    </row>
    <row r="789" spans="1:31" ht="13.2" customHeight="1" x14ac:dyDescent="0.25">
      <c r="A789" s="99"/>
      <c r="B789" s="95" t="s">
        <v>14</v>
      </c>
      <c r="C789" s="19"/>
      <c r="D789" s="20"/>
      <c r="E789" s="20"/>
      <c r="F789" s="19"/>
      <c r="G789" s="23">
        <f t="shared" si="675"/>
        <v>0</v>
      </c>
      <c r="H789" s="28">
        <f t="shared" si="675"/>
        <v>0</v>
      </c>
      <c r="I789" s="29"/>
      <c r="J789" s="29"/>
      <c r="K789" s="29"/>
      <c r="L789" s="29"/>
      <c r="M789" s="29"/>
      <c r="N789" s="29"/>
      <c r="O789" s="29"/>
      <c r="P789" s="28"/>
      <c r="Q789" s="23">
        <f t="shared" ref="Q789:Q791" si="677">S789+U789+W789+Y789</f>
        <v>0</v>
      </c>
      <c r="R789" s="28">
        <f t="shared" si="676"/>
        <v>0</v>
      </c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100"/>
      <c r="AE789" s="100"/>
    </row>
    <row r="790" spans="1:31" ht="13.2" customHeight="1" x14ac:dyDescent="0.25">
      <c r="A790" s="99"/>
      <c r="B790" s="95" t="s">
        <v>15</v>
      </c>
      <c r="C790" s="19"/>
      <c r="D790" s="20"/>
      <c r="E790" s="20"/>
      <c r="F790" s="19"/>
      <c r="G790" s="23">
        <f t="shared" si="675"/>
        <v>0</v>
      </c>
      <c r="H790" s="28">
        <f t="shared" si="675"/>
        <v>0</v>
      </c>
      <c r="I790" s="29"/>
      <c r="J790" s="29"/>
      <c r="K790" s="29"/>
      <c r="L790" s="29"/>
      <c r="M790" s="29"/>
      <c r="N790" s="29"/>
      <c r="O790" s="29"/>
      <c r="P790" s="28"/>
      <c r="Q790" s="23">
        <f t="shared" si="677"/>
        <v>0</v>
      </c>
      <c r="R790" s="28">
        <f t="shared" si="676"/>
        <v>0</v>
      </c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100"/>
      <c r="AE790" s="100"/>
    </row>
    <row r="791" spans="1:31" ht="13.2" customHeight="1" x14ac:dyDescent="0.25">
      <c r="A791" s="99"/>
      <c r="B791" s="95" t="s">
        <v>12</v>
      </c>
      <c r="C791" s="19"/>
      <c r="D791" s="20"/>
      <c r="E791" s="20"/>
      <c r="F791" s="19"/>
      <c r="G791" s="23">
        <f t="shared" si="675"/>
        <v>0</v>
      </c>
      <c r="H791" s="28">
        <f t="shared" si="675"/>
        <v>0</v>
      </c>
      <c r="I791" s="29"/>
      <c r="J791" s="29"/>
      <c r="K791" s="29"/>
      <c r="L791" s="29"/>
      <c r="M791" s="29"/>
      <c r="N791" s="29"/>
      <c r="O791" s="29"/>
      <c r="P791" s="28"/>
      <c r="Q791" s="23">
        <f t="shared" si="677"/>
        <v>0</v>
      </c>
      <c r="R791" s="28">
        <f t="shared" si="676"/>
        <v>0</v>
      </c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100"/>
      <c r="AE791" s="100"/>
    </row>
    <row r="792" spans="1:31" ht="34.950000000000003" customHeight="1" x14ac:dyDescent="0.25">
      <c r="A792" s="99" t="s">
        <v>464</v>
      </c>
      <c r="B792" s="95" t="s">
        <v>148</v>
      </c>
      <c r="C792" s="19"/>
      <c r="D792" s="20"/>
      <c r="E792" s="20"/>
      <c r="F792" s="19"/>
      <c r="G792" s="23">
        <f>I792+K792+M792+O792</f>
        <v>1</v>
      </c>
      <c r="H792" s="23">
        <f>J792+L792+N792+P792</f>
        <v>0</v>
      </c>
      <c r="I792" s="29"/>
      <c r="J792" s="29"/>
      <c r="K792" s="29"/>
      <c r="L792" s="29"/>
      <c r="M792" s="29"/>
      <c r="N792" s="29"/>
      <c r="O792" s="29">
        <v>1</v>
      </c>
      <c r="P792" s="28"/>
      <c r="Q792" s="23">
        <v>1</v>
      </c>
      <c r="R792" s="23">
        <f>T792+V792+X792+Z792</f>
        <v>0</v>
      </c>
      <c r="S792" s="23"/>
      <c r="T792" s="23"/>
      <c r="U792" s="23">
        <v>1</v>
      </c>
      <c r="V792" s="23"/>
      <c r="W792" s="23"/>
      <c r="X792" s="23"/>
      <c r="Y792" s="23"/>
      <c r="Z792" s="23"/>
      <c r="AA792" s="23">
        <v>1</v>
      </c>
      <c r="AB792" s="23">
        <v>1</v>
      </c>
      <c r="AC792" s="23">
        <v>1</v>
      </c>
      <c r="AD792" s="100" t="s">
        <v>479</v>
      </c>
      <c r="AE792" s="100" t="s">
        <v>343</v>
      </c>
    </row>
    <row r="793" spans="1:31" ht="30.6" customHeight="1" x14ac:dyDescent="0.25">
      <c r="A793" s="99"/>
      <c r="B793" s="95" t="s">
        <v>115</v>
      </c>
      <c r="C793" s="19"/>
      <c r="D793" s="20"/>
      <c r="E793" s="20"/>
      <c r="F793" s="19"/>
      <c r="G793" s="23">
        <f t="shared" ref="G793:AC793" si="678">ROUND(G794/G792,1)</f>
        <v>188</v>
      </c>
      <c r="H793" s="23" t="e">
        <f t="shared" si="678"/>
        <v>#DIV/0!</v>
      </c>
      <c r="I793" s="23" t="e">
        <f t="shared" si="678"/>
        <v>#DIV/0!</v>
      </c>
      <c r="J793" s="23" t="e">
        <f t="shared" si="678"/>
        <v>#DIV/0!</v>
      </c>
      <c r="K793" s="23" t="e">
        <f t="shared" si="678"/>
        <v>#DIV/0!</v>
      </c>
      <c r="L793" s="23" t="e">
        <f t="shared" si="678"/>
        <v>#DIV/0!</v>
      </c>
      <c r="M793" s="23" t="e">
        <f t="shared" si="678"/>
        <v>#DIV/0!</v>
      </c>
      <c r="N793" s="23" t="e">
        <f t="shared" si="678"/>
        <v>#DIV/0!</v>
      </c>
      <c r="O793" s="23">
        <f t="shared" si="678"/>
        <v>188</v>
      </c>
      <c r="P793" s="23" t="e">
        <f t="shared" si="678"/>
        <v>#DIV/0!</v>
      </c>
      <c r="Q793" s="23">
        <f t="shared" si="678"/>
        <v>188</v>
      </c>
      <c r="R793" s="23" t="e">
        <f t="shared" si="678"/>
        <v>#DIV/0!</v>
      </c>
      <c r="S793" s="27" t="e">
        <f t="shared" si="678"/>
        <v>#DIV/0!</v>
      </c>
      <c r="T793" s="23" t="e">
        <f t="shared" si="678"/>
        <v>#DIV/0!</v>
      </c>
      <c r="U793" s="23">
        <f t="shared" si="678"/>
        <v>188</v>
      </c>
      <c r="V793" s="23" t="e">
        <f t="shared" si="678"/>
        <v>#DIV/0!</v>
      </c>
      <c r="W793" s="27" t="e">
        <f t="shared" si="678"/>
        <v>#DIV/0!</v>
      </c>
      <c r="X793" s="27" t="e">
        <f t="shared" si="678"/>
        <v>#DIV/0!</v>
      </c>
      <c r="Y793" s="27" t="e">
        <f t="shared" si="678"/>
        <v>#DIV/0!</v>
      </c>
      <c r="Z793" s="23" t="e">
        <f t="shared" si="678"/>
        <v>#DIV/0!</v>
      </c>
      <c r="AA793" s="23">
        <f t="shared" si="678"/>
        <v>188</v>
      </c>
      <c r="AB793" s="23">
        <f t="shared" si="678"/>
        <v>188</v>
      </c>
      <c r="AC793" s="23">
        <f t="shared" si="678"/>
        <v>188</v>
      </c>
      <c r="AD793" s="100"/>
      <c r="AE793" s="100"/>
    </row>
    <row r="794" spans="1:31" ht="27.6" customHeight="1" x14ac:dyDescent="0.25">
      <c r="A794" s="99"/>
      <c r="B794" s="95" t="s">
        <v>101</v>
      </c>
      <c r="C794" s="19"/>
      <c r="D794" s="20"/>
      <c r="E794" s="20"/>
      <c r="F794" s="19"/>
      <c r="G794" s="23">
        <f t="shared" ref="G794:AC794" si="679">SUM(G795:G798)</f>
        <v>188</v>
      </c>
      <c r="H794" s="23">
        <f t="shared" si="679"/>
        <v>0</v>
      </c>
      <c r="I794" s="23">
        <f t="shared" si="679"/>
        <v>0</v>
      </c>
      <c r="J794" s="23">
        <f t="shared" si="679"/>
        <v>0</v>
      </c>
      <c r="K794" s="23">
        <f t="shared" si="679"/>
        <v>0</v>
      </c>
      <c r="L794" s="23">
        <f t="shared" si="679"/>
        <v>0</v>
      </c>
      <c r="M794" s="23">
        <f t="shared" si="679"/>
        <v>0</v>
      </c>
      <c r="N794" s="23">
        <f t="shared" si="679"/>
        <v>0</v>
      </c>
      <c r="O794" s="23">
        <f t="shared" si="679"/>
        <v>188</v>
      </c>
      <c r="P794" s="23">
        <f t="shared" si="679"/>
        <v>0</v>
      </c>
      <c r="Q794" s="23">
        <f t="shared" si="679"/>
        <v>188</v>
      </c>
      <c r="R794" s="23">
        <f t="shared" si="679"/>
        <v>0</v>
      </c>
      <c r="S794" s="23">
        <f t="shared" si="679"/>
        <v>0</v>
      </c>
      <c r="T794" s="23">
        <f t="shared" si="679"/>
        <v>0</v>
      </c>
      <c r="U794" s="23">
        <f t="shared" si="679"/>
        <v>188</v>
      </c>
      <c r="V794" s="23">
        <f t="shared" si="679"/>
        <v>0</v>
      </c>
      <c r="W794" s="23">
        <f t="shared" si="679"/>
        <v>0</v>
      </c>
      <c r="X794" s="23">
        <f t="shared" si="679"/>
        <v>0</v>
      </c>
      <c r="Y794" s="23">
        <f t="shared" si="679"/>
        <v>0</v>
      </c>
      <c r="Z794" s="23">
        <f t="shared" si="679"/>
        <v>0</v>
      </c>
      <c r="AA794" s="23">
        <f t="shared" si="679"/>
        <v>188</v>
      </c>
      <c r="AB794" s="23">
        <f t="shared" si="679"/>
        <v>188</v>
      </c>
      <c r="AC794" s="23">
        <f t="shared" si="679"/>
        <v>188</v>
      </c>
      <c r="AD794" s="100"/>
      <c r="AE794" s="100"/>
    </row>
    <row r="795" spans="1:31" ht="26.4" customHeight="1" x14ac:dyDescent="0.25">
      <c r="A795" s="99"/>
      <c r="B795" s="95" t="s">
        <v>17</v>
      </c>
      <c r="C795" s="18" t="s">
        <v>48</v>
      </c>
      <c r="D795" s="18" t="s">
        <v>42</v>
      </c>
      <c r="E795" s="18" t="s">
        <v>198</v>
      </c>
      <c r="F795" s="18" t="s">
        <v>54</v>
      </c>
      <c r="G795" s="23">
        <f t="shared" ref="G795:H798" si="680">I795+K795+M795+O795</f>
        <v>188</v>
      </c>
      <c r="H795" s="28">
        <f t="shared" si="680"/>
        <v>0</v>
      </c>
      <c r="I795" s="29"/>
      <c r="J795" s="29"/>
      <c r="K795" s="29"/>
      <c r="L795" s="29"/>
      <c r="M795" s="29"/>
      <c r="N795" s="29"/>
      <c r="O795" s="29">
        <v>188</v>
      </c>
      <c r="P795" s="28"/>
      <c r="Q795" s="23">
        <f t="shared" ref="Q795:Q797" si="681">S795+U795+W795+Y795</f>
        <v>188</v>
      </c>
      <c r="R795" s="28">
        <f t="shared" ref="R795:R798" si="682">T795+V795+X795+Z795</f>
        <v>0</v>
      </c>
      <c r="S795" s="23"/>
      <c r="T795" s="23"/>
      <c r="U795" s="23">
        <v>188</v>
      </c>
      <c r="V795" s="23"/>
      <c r="W795" s="23"/>
      <c r="X795" s="23"/>
      <c r="Y795" s="23"/>
      <c r="Z795" s="23"/>
      <c r="AA795" s="23">
        <v>188</v>
      </c>
      <c r="AB795" s="23">
        <v>188</v>
      </c>
      <c r="AC795" s="23">
        <v>188</v>
      </c>
      <c r="AD795" s="100"/>
      <c r="AE795" s="100"/>
    </row>
    <row r="796" spans="1:31" ht="29.25" customHeight="1" x14ac:dyDescent="0.25">
      <c r="A796" s="99"/>
      <c r="B796" s="95" t="s">
        <v>14</v>
      </c>
      <c r="C796" s="19"/>
      <c r="D796" s="20"/>
      <c r="E796" s="20"/>
      <c r="F796" s="19"/>
      <c r="G796" s="23">
        <f t="shared" si="680"/>
        <v>0</v>
      </c>
      <c r="H796" s="28">
        <f t="shared" si="680"/>
        <v>0</v>
      </c>
      <c r="I796" s="29"/>
      <c r="J796" s="29"/>
      <c r="K796" s="29"/>
      <c r="L796" s="29"/>
      <c r="M796" s="29"/>
      <c r="N796" s="29"/>
      <c r="O796" s="29"/>
      <c r="P796" s="28"/>
      <c r="Q796" s="23">
        <f t="shared" si="681"/>
        <v>0</v>
      </c>
      <c r="R796" s="28">
        <f t="shared" si="682"/>
        <v>0</v>
      </c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100"/>
      <c r="AE796" s="100"/>
    </row>
    <row r="797" spans="1:31" ht="13.2" customHeight="1" x14ac:dyDescent="0.25">
      <c r="A797" s="99"/>
      <c r="B797" s="95" t="s">
        <v>15</v>
      </c>
      <c r="C797" s="19"/>
      <c r="D797" s="20"/>
      <c r="E797" s="20"/>
      <c r="F797" s="19"/>
      <c r="G797" s="23">
        <f t="shared" si="680"/>
        <v>0</v>
      </c>
      <c r="H797" s="28">
        <f t="shared" si="680"/>
        <v>0</v>
      </c>
      <c r="I797" s="29"/>
      <c r="J797" s="29"/>
      <c r="K797" s="29"/>
      <c r="L797" s="29"/>
      <c r="M797" s="29"/>
      <c r="N797" s="29"/>
      <c r="O797" s="29"/>
      <c r="P797" s="28"/>
      <c r="Q797" s="23">
        <f t="shared" si="681"/>
        <v>0</v>
      </c>
      <c r="R797" s="28">
        <f t="shared" si="682"/>
        <v>0</v>
      </c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100"/>
      <c r="AE797" s="100"/>
    </row>
    <row r="798" spans="1:31" ht="13.2" customHeight="1" x14ac:dyDescent="0.25">
      <c r="A798" s="99"/>
      <c r="B798" s="95" t="s">
        <v>12</v>
      </c>
      <c r="C798" s="19"/>
      <c r="D798" s="20"/>
      <c r="E798" s="20"/>
      <c r="F798" s="19"/>
      <c r="G798" s="23">
        <f t="shared" si="680"/>
        <v>0</v>
      </c>
      <c r="H798" s="28">
        <f t="shared" si="680"/>
        <v>0</v>
      </c>
      <c r="I798" s="29"/>
      <c r="J798" s="29"/>
      <c r="K798" s="29"/>
      <c r="L798" s="29"/>
      <c r="M798" s="29"/>
      <c r="N798" s="29"/>
      <c r="O798" s="29"/>
      <c r="P798" s="28"/>
      <c r="Q798" s="23">
        <f>S798+U798+W798+Y798</f>
        <v>0</v>
      </c>
      <c r="R798" s="28">
        <f t="shared" si="682"/>
        <v>0</v>
      </c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100"/>
      <c r="AE798" s="100"/>
    </row>
    <row r="799" spans="1:31" ht="25.2" customHeight="1" x14ac:dyDescent="0.25">
      <c r="A799" s="99" t="s">
        <v>465</v>
      </c>
      <c r="B799" s="95" t="s">
        <v>149</v>
      </c>
      <c r="C799" s="19"/>
      <c r="D799" s="20"/>
      <c r="E799" s="20"/>
      <c r="F799" s="19"/>
      <c r="G799" s="23">
        <f>I799+K799+M799+O799</f>
        <v>1</v>
      </c>
      <c r="H799" s="23">
        <f>J799+L799+N799+P799</f>
        <v>0</v>
      </c>
      <c r="I799" s="29"/>
      <c r="J799" s="29"/>
      <c r="K799" s="29"/>
      <c r="L799" s="29"/>
      <c r="M799" s="29"/>
      <c r="N799" s="29"/>
      <c r="O799" s="29">
        <v>1</v>
      </c>
      <c r="P799" s="28"/>
      <c r="Q799" s="23">
        <v>1</v>
      </c>
      <c r="R799" s="23">
        <f>T799+V799+X799+Z799</f>
        <v>0</v>
      </c>
      <c r="S799" s="23"/>
      <c r="T799" s="23"/>
      <c r="U799" s="23">
        <v>0.5</v>
      </c>
      <c r="V799" s="23"/>
      <c r="W799" s="23">
        <v>0.5</v>
      </c>
      <c r="X799" s="23"/>
      <c r="Y799" s="23"/>
      <c r="Z799" s="23"/>
      <c r="AA799" s="23">
        <v>1</v>
      </c>
      <c r="AB799" s="23">
        <v>1</v>
      </c>
      <c r="AC799" s="23">
        <v>1</v>
      </c>
      <c r="AD799" s="100" t="s">
        <v>478</v>
      </c>
      <c r="AE799" s="100" t="s">
        <v>610</v>
      </c>
    </row>
    <row r="800" spans="1:31" ht="26.4" x14ac:dyDescent="0.25">
      <c r="A800" s="99"/>
      <c r="B800" s="95" t="s">
        <v>117</v>
      </c>
      <c r="C800" s="19"/>
      <c r="D800" s="20"/>
      <c r="E800" s="20"/>
      <c r="F800" s="19"/>
      <c r="G800" s="23">
        <f t="shared" ref="G800:AC800" si="683">ROUND(G801/G799,1)</f>
        <v>1000</v>
      </c>
      <c r="H800" s="23" t="e">
        <f t="shared" si="683"/>
        <v>#DIV/0!</v>
      </c>
      <c r="I800" s="23" t="e">
        <f t="shared" si="683"/>
        <v>#DIV/0!</v>
      </c>
      <c r="J800" s="23" t="e">
        <f t="shared" si="683"/>
        <v>#DIV/0!</v>
      </c>
      <c r="K800" s="23" t="e">
        <f t="shared" si="683"/>
        <v>#DIV/0!</v>
      </c>
      <c r="L800" s="23" t="e">
        <f t="shared" si="683"/>
        <v>#DIV/0!</v>
      </c>
      <c r="M800" s="23" t="e">
        <f t="shared" si="683"/>
        <v>#DIV/0!</v>
      </c>
      <c r="N800" s="23" t="e">
        <f t="shared" si="683"/>
        <v>#DIV/0!</v>
      </c>
      <c r="O800" s="23">
        <f t="shared" si="683"/>
        <v>1000</v>
      </c>
      <c r="P800" s="23" t="e">
        <f t="shared" si="683"/>
        <v>#DIV/0!</v>
      </c>
      <c r="Q800" s="23">
        <f t="shared" si="683"/>
        <v>1000</v>
      </c>
      <c r="R800" s="23" t="e">
        <f t="shared" si="683"/>
        <v>#DIV/0!</v>
      </c>
      <c r="S800" s="27" t="e">
        <f t="shared" si="683"/>
        <v>#DIV/0!</v>
      </c>
      <c r="T800" s="23" t="e">
        <f t="shared" si="683"/>
        <v>#DIV/0!</v>
      </c>
      <c r="U800" s="27">
        <f t="shared" si="683"/>
        <v>840</v>
      </c>
      <c r="V800" s="27" t="e">
        <f t="shared" si="683"/>
        <v>#DIV/0!</v>
      </c>
      <c r="W800" s="27">
        <f t="shared" si="683"/>
        <v>1160</v>
      </c>
      <c r="X800" s="27" t="e">
        <f t="shared" si="683"/>
        <v>#DIV/0!</v>
      </c>
      <c r="Y800" s="27" t="e">
        <f t="shared" si="683"/>
        <v>#DIV/0!</v>
      </c>
      <c r="Z800" s="23" t="e">
        <f t="shared" si="683"/>
        <v>#DIV/0!</v>
      </c>
      <c r="AA800" s="23">
        <f t="shared" si="683"/>
        <v>1000</v>
      </c>
      <c r="AB800" s="23">
        <f t="shared" si="683"/>
        <v>1000</v>
      </c>
      <c r="AC800" s="23">
        <f t="shared" si="683"/>
        <v>1000</v>
      </c>
      <c r="AD800" s="100"/>
      <c r="AE800" s="100"/>
    </row>
    <row r="801" spans="1:31" ht="26.4" customHeight="1" x14ac:dyDescent="0.25">
      <c r="A801" s="99"/>
      <c r="B801" s="95" t="s">
        <v>101</v>
      </c>
      <c r="C801" s="19"/>
      <c r="D801" s="20"/>
      <c r="E801" s="20"/>
      <c r="F801" s="19"/>
      <c r="G801" s="23">
        <f t="shared" ref="G801:AC801" si="684">SUM(G802:G805)</f>
        <v>1000</v>
      </c>
      <c r="H801" s="23">
        <f t="shared" si="684"/>
        <v>0</v>
      </c>
      <c r="I801" s="23">
        <f t="shared" si="684"/>
        <v>0</v>
      </c>
      <c r="J801" s="23">
        <f t="shared" si="684"/>
        <v>0</v>
      </c>
      <c r="K801" s="23">
        <f t="shared" si="684"/>
        <v>0</v>
      </c>
      <c r="L801" s="23">
        <f t="shared" si="684"/>
        <v>0</v>
      </c>
      <c r="M801" s="23">
        <f t="shared" si="684"/>
        <v>0</v>
      </c>
      <c r="N801" s="23">
        <f t="shared" si="684"/>
        <v>0</v>
      </c>
      <c r="O801" s="23">
        <f t="shared" si="684"/>
        <v>1000</v>
      </c>
      <c r="P801" s="23">
        <f t="shared" si="684"/>
        <v>0</v>
      </c>
      <c r="Q801" s="23">
        <f t="shared" si="684"/>
        <v>1000</v>
      </c>
      <c r="R801" s="23">
        <f t="shared" si="684"/>
        <v>0</v>
      </c>
      <c r="S801" s="23">
        <f t="shared" si="684"/>
        <v>0</v>
      </c>
      <c r="T801" s="23">
        <f t="shared" si="684"/>
        <v>0</v>
      </c>
      <c r="U801" s="23">
        <f t="shared" si="684"/>
        <v>420</v>
      </c>
      <c r="V801" s="23">
        <f t="shared" si="684"/>
        <v>0</v>
      </c>
      <c r="W801" s="23">
        <f t="shared" si="684"/>
        <v>580</v>
      </c>
      <c r="X801" s="23">
        <f t="shared" si="684"/>
        <v>0</v>
      </c>
      <c r="Y801" s="23">
        <f t="shared" si="684"/>
        <v>0</v>
      </c>
      <c r="Z801" s="23">
        <f t="shared" si="684"/>
        <v>0</v>
      </c>
      <c r="AA801" s="23">
        <f t="shared" si="684"/>
        <v>1000</v>
      </c>
      <c r="AB801" s="23">
        <f t="shared" si="684"/>
        <v>1000</v>
      </c>
      <c r="AC801" s="23">
        <f t="shared" si="684"/>
        <v>1000</v>
      </c>
      <c r="AD801" s="100"/>
      <c r="AE801" s="100"/>
    </row>
    <row r="802" spans="1:31" ht="26.4" customHeight="1" x14ac:dyDescent="0.25">
      <c r="A802" s="99"/>
      <c r="B802" s="95" t="s">
        <v>17</v>
      </c>
      <c r="C802" s="18" t="s">
        <v>48</v>
      </c>
      <c r="D802" s="18" t="s">
        <v>42</v>
      </c>
      <c r="E802" s="18" t="s">
        <v>198</v>
      </c>
      <c r="F802" s="18" t="s">
        <v>54</v>
      </c>
      <c r="G802" s="23">
        <f t="shared" ref="G802:H805" si="685">I802+K802+M802+O802</f>
        <v>1000</v>
      </c>
      <c r="H802" s="28">
        <f t="shared" si="685"/>
        <v>0</v>
      </c>
      <c r="I802" s="29"/>
      <c r="J802" s="29"/>
      <c r="K802" s="29"/>
      <c r="L802" s="29"/>
      <c r="M802" s="29"/>
      <c r="N802" s="29"/>
      <c r="O802" s="29">
        <v>1000</v>
      </c>
      <c r="P802" s="28"/>
      <c r="Q802" s="23">
        <f t="shared" ref="Q802:Q805" si="686">S802+U802+W802+Y802</f>
        <v>1000</v>
      </c>
      <c r="R802" s="28">
        <f t="shared" ref="R802:R805" si="687">T802+V802+X802+Z802</f>
        <v>0</v>
      </c>
      <c r="S802" s="23"/>
      <c r="T802" s="23"/>
      <c r="U802" s="23">
        <v>420</v>
      </c>
      <c r="V802" s="23"/>
      <c r="W802" s="23">
        <v>580</v>
      </c>
      <c r="X802" s="23"/>
      <c r="Y802" s="23"/>
      <c r="Z802" s="23"/>
      <c r="AA802" s="23">
        <v>1000</v>
      </c>
      <c r="AB802" s="23">
        <v>1000</v>
      </c>
      <c r="AC802" s="23">
        <v>1000</v>
      </c>
      <c r="AD802" s="100"/>
      <c r="AE802" s="100"/>
    </row>
    <row r="803" spans="1:31" ht="13.2" customHeight="1" x14ac:dyDescent="0.25">
      <c r="A803" s="99"/>
      <c r="B803" s="95" t="s">
        <v>14</v>
      </c>
      <c r="C803" s="19"/>
      <c r="D803" s="20"/>
      <c r="E803" s="20"/>
      <c r="F803" s="19"/>
      <c r="G803" s="23">
        <f t="shared" si="685"/>
        <v>0</v>
      </c>
      <c r="H803" s="28">
        <f t="shared" si="685"/>
        <v>0</v>
      </c>
      <c r="I803" s="29"/>
      <c r="J803" s="29"/>
      <c r="K803" s="29"/>
      <c r="L803" s="29"/>
      <c r="M803" s="29"/>
      <c r="N803" s="29"/>
      <c r="O803" s="29"/>
      <c r="P803" s="28"/>
      <c r="Q803" s="23">
        <f t="shared" si="686"/>
        <v>0</v>
      </c>
      <c r="R803" s="28">
        <f t="shared" si="687"/>
        <v>0</v>
      </c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100"/>
      <c r="AE803" s="100"/>
    </row>
    <row r="804" spans="1:31" ht="13.2" customHeight="1" x14ac:dyDescent="0.25">
      <c r="A804" s="99"/>
      <c r="B804" s="95" t="s">
        <v>15</v>
      </c>
      <c r="C804" s="19"/>
      <c r="D804" s="20"/>
      <c r="E804" s="20"/>
      <c r="F804" s="19"/>
      <c r="G804" s="23">
        <f t="shared" si="685"/>
        <v>0</v>
      </c>
      <c r="H804" s="28">
        <f t="shared" si="685"/>
        <v>0</v>
      </c>
      <c r="I804" s="29"/>
      <c r="J804" s="29"/>
      <c r="K804" s="29"/>
      <c r="L804" s="29"/>
      <c r="M804" s="29"/>
      <c r="N804" s="29"/>
      <c r="O804" s="29"/>
      <c r="P804" s="28"/>
      <c r="Q804" s="23">
        <f t="shared" si="686"/>
        <v>0</v>
      </c>
      <c r="R804" s="28">
        <f t="shared" si="687"/>
        <v>0</v>
      </c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100"/>
      <c r="AE804" s="100"/>
    </row>
    <row r="805" spans="1:31" ht="13.2" customHeight="1" x14ac:dyDescent="0.25">
      <c r="A805" s="99"/>
      <c r="B805" s="95" t="s">
        <v>12</v>
      </c>
      <c r="C805" s="19"/>
      <c r="D805" s="20"/>
      <c r="E805" s="20"/>
      <c r="F805" s="19"/>
      <c r="G805" s="23">
        <f t="shared" si="685"/>
        <v>0</v>
      </c>
      <c r="H805" s="28">
        <f t="shared" si="685"/>
        <v>0</v>
      </c>
      <c r="I805" s="29"/>
      <c r="J805" s="29"/>
      <c r="K805" s="29"/>
      <c r="L805" s="29"/>
      <c r="M805" s="29"/>
      <c r="N805" s="29"/>
      <c r="O805" s="29"/>
      <c r="P805" s="28"/>
      <c r="Q805" s="23">
        <f t="shared" si="686"/>
        <v>0</v>
      </c>
      <c r="R805" s="28">
        <f t="shared" si="687"/>
        <v>0</v>
      </c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100"/>
      <c r="AE805" s="100"/>
    </row>
    <row r="806" spans="1:31" ht="12.75" hidden="1" x14ac:dyDescent="0.2">
      <c r="A806" s="99" t="s">
        <v>466</v>
      </c>
      <c r="B806" s="95" t="s">
        <v>153</v>
      </c>
      <c r="C806" s="19"/>
      <c r="D806" s="20"/>
      <c r="E806" s="20"/>
      <c r="F806" s="19"/>
      <c r="G806" s="23">
        <f>I806+K806+M806+O806</f>
        <v>1</v>
      </c>
      <c r="H806" s="23">
        <f>J806+L806+N806+P806</f>
        <v>0</v>
      </c>
      <c r="I806" s="29"/>
      <c r="J806" s="29"/>
      <c r="K806" s="29"/>
      <c r="L806" s="29"/>
      <c r="M806" s="29"/>
      <c r="N806" s="29"/>
      <c r="O806" s="29">
        <v>1</v>
      </c>
      <c r="P806" s="28"/>
      <c r="Q806" s="23">
        <v>1</v>
      </c>
      <c r="R806" s="23">
        <f>T806+V806+X806+Z806</f>
        <v>0</v>
      </c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100" t="s">
        <v>479</v>
      </c>
      <c r="AE806" s="100" t="s">
        <v>344</v>
      </c>
    </row>
    <row r="807" spans="1:31" ht="91.5" hidden="1" customHeight="1" x14ac:dyDescent="0.25">
      <c r="A807" s="99"/>
      <c r="B807" s="95" t="s">
        <v>115</v>
      </c>
      <c r="C807" s="19"/>
      <c r="D807" s="20"/>
      <c r="E807" s="20"/>
      <c r="F807" s="19"/>
      <c r="G807" s="23">
        <f t="shared" ref="G807" si="688">ROUND(G808/G806,1)</f>
        <v>330</v>
      </c>
      <c r="H807" s="23" t="e">
        <f t="shared" ref="H807:AC807" si="689">ROUND(H808/H806,1)</f>
        <v>#DIV/0!</v>
      </c>
      <c r="I807" s="23" t="e">
        <f t="shared" si="689"/>
        <v>#DIV/0!</v>
      </c>
      <c r="J807" s="23" t="e">
        <f t="shared" si="689"/>
        <v>#DIV/0!</v>
      </c>
      <c r="K807" s="23" t="e">
        <f t="shared" si="689"/>
        <v>#DIV/0!</v>
      </c>
      <c r="L807" s="23" t="e">
        <f t="shared" si="689"/>
        <v>#DIV/0!</v>
      </c>
      <c r="M807" s="23" t="e">
        <f t="shared" si="689"/>
        <v>#DIV/0!</v>
      </c>
      <c r="N807" s="23" t="e">
        <f t="shared" si="689"/>
        <v>#DIV/0!</v>
      </c>
      <c r="O807" s="23">
        <f t="shared" si="689"/>
        <v>330</v>
      </c>
      <c r="P807" s="23" t="e">
        <f t="shared" si="689"/>
        <v>#DIV/0!</v>
      </c>
      <c r="Q807" s="23">
        <f t="shared" si="689"/>
        <v>0</v>
      </c>
      <c r="R807" s="23" t="e">
        <f t="shared" si="689"/>
        <v>#DIV/0!</v>
      </c>
      <c r="S807" s="27" t="e">
        <f t="shared" si="689"/>
        <v>#DIV/0!</v>
      </c>
      <c r="T807" s="23" t="e">
        <f t="shared" si="689"/>
        <v>#DIV/0!</v>
      </c>
      <c r="U807" s="23" t="e">
        <f t="shared" si="689"/>
        <v>#DIV/0!</v>
      </c>
      <c r="V807" s="23" t="e">
        <f t="shared" si="689"/>
        <v>#DIV/0!</v>
      </c>
      <c r="W807" s="27" t="e">
        <f t="shared" si="689"/>
        <v>#DIV/0!</v>
      </c>
      <c r="X807" s="27" t="e">
        <f t="shared" si="689"/>
        <v>#DIV/0!</v>
      </c>
      <c r="Y807" s="27" t="e">
        <f t="shared" si="689"/>
        <v>#DIV/0!</v>
      </c>
      <c r="Z807" s="23" t="e">
        <f t="shared" si="689"/>
        <v>#DIV/0!</v>
      </c>
      <c r="AA807" s="23" t="e">
        <f t="shared" si="689"/>
        <v>#DIV/0!</v>
      </c>
      <c r="AB807" s="23" t="e">
        <f t="shared" si="689"/>
        <v>#DIV/0!</v>
      </c>
      <c r="AC807" s="23" t="e">
        <f t="shared" si="689"/>
        <v>#DIV/0!</v>
      </c>
      <c r="AD807" s="100"/>
      <c r="AE807" s="100"/>
    </row>
    <row r="808" spans="1:31" ht="26.4" hidden="1" customHeight="1" x14ac:dyDescent="0.25">
      <c r="A808" s="99"/>
      <c r="B808" s="95" t="s">
        <v>101</v>
      </c>
      <c r="C808" s="19"/>
      <c r="D808" s="20"/>
      <c r="E808" s="20"/>
      <c r="F808" s="19"/>
      <c r="G808" s="23">
        <f t="shared" ref="G808" si="690">SUM(G809:G812)</f>
        <v>330</v>
      </c>
      <c r="H808" s="23">
        <f t="shared" ref="H808:AC808" si="691">SUM(H809:H812)</f>
        <v>0</v>
      </c>
      <c r="I808" s="23">
        <f t="shared" si="691"/>
        <v>0</v>
      </c>
      <c r="J808" s="23">
        <f t="shared" si="691"/>
        <v>0</v>
      </c>
      <c r="K808" s="23">
        <f t="shared" si="691"/>
        <v>0</v>
      </c>
      <c r="L808" s="23">
        <f t="shared" si="691"/>
        <v>0</v>
      </c>
      <c r="M808" s="23">
        <f t="shared" si="691"/>
        <v>0</v>
      </c>
      <c r="N808" s="23">
        <f t="shared" si="691"/>
        <v>0</v>
      </c>
      <c r="O808" s="23">
        <f t="shared" si="691"/>
        <v>330</v>
      </c>
      <c r="P808" s="23">
        <f t="shared" si="691"/>
        <v>0</v>
      </c>
      <c r="Q808" s="23">
        <f t="shared" si="691"/>
        <v>0</v>
      </c>
      <c r="R808" s="23">
        <f t="shared" si="691"/>
        <v>0</v>
      </c>
      <c r="S808" s="23">
        <f t="shared" si="691"/>
        <v>0</v>
      </c>
      <c r="T808" s="23">
        <f t="shared" si="691"/>
        <v>0</v>
      </c>
      <c r="U808" s="23">
        <f t="shared" si="691"/>
        <v>0</v>
      </c>
      <c r="V808" s="23">
        <f t="shared" si="691"/>
        <v>0</v>
      </c>
      <c r="W808" s="23">
        <f t="shared" si="691"/>
        <v>0</v>
      </c>
      <c r="X808" s="23">
        <f t="shared" si="691"/>
        <v>0</v>
      </c>
      <c r="Y808" s="23">
        <f t="shared" si="691"/>
        <v>0</v>
      </c>
      <c r="Z808" s="23">
        <f t="shared" si="691"/>
        <v>0</v>
      </c>
      <c r="AA808" s="23">
        <f t="shared" si="691"/>
        <v>0</v>
      </c>
      <c r="AB808" s="23">
        <f t="shared" si="691"/>
        <v>0</v>
      </c>
      <c r="AC808" s="23">
        <f t="shared" si="691"/>
        <v>0</v>
      </c>
      <c r="AD808" s="100"/>
      <c r="AE808" s="100"/>
    </row>
    <row r="809" spans="1:31" ht="26.4" hidden="1" customHeight="1" x14ac:dyDescent="0.25">
      <c r="A809" s="99"/>
      <c r="B809" s="95" t="s">
        <v>17</v>
      </c>
      <c r="C809" s="18" t="s">
        <v>48</v>
      </c>
      <c r="D809" s="18" t="s">
        <v>42</v>
      </c>
      <c r="E809" s="18" t="s">
        <v>198</v>
      </c>
      <c r="F809" s="18" t="s">
        <v>54</v>
      </c>
      <c r="G809" s="23">
        <f t="shared" ref="G809:H812" si="692">I809+K809+M809+O809</f>
        <v>330</v>
      </c>
      <c r="H809" s="28">
        <f t="shared" si="692"/>
        <v>0</v>
      </c>
      <c r="I809" s="29"/>
      <c r="J809" s="29"/>
      <c r="K809" s="29"/>
      <c r="L809" s="29"/>
      <c r="M809" s="29"/>
      <c r="N809" s="29"/>
      <c r="O809" s="29">
        <v>330</v>
      </c>
      <c r="P809" s="28"/>
      <c r="Q809" s="23">
        <f>S809+U809+W809+Y809</f>
        <v>0</v>
      </c>
      <c r="R809" s="28">
        <f t="shared" ref="R809:R812" si="693">T809+V809+X809+Z809</f>
        <v>0</v>
      </c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100"/>
      <c r="AE809" s="100"/>
    </row>
    <row r="810" spans="1:31" ht="13.2" hidden="1" customHeight="1" x14ac:dyDescent="0.25">
      <c r="A810" s="99"/>
      <c r="B810" s="95" t="s">
        <v>14</v>
      </c>
      <c r="C810" s="19"/>
      <c r="D810" s="20"/>
      <c r="E810" s="20"/>
      <c r="F810" s="19"/>
      <c r="G810" s="23">
        <f t="shared" si="692"/>
        <v>0</v>
      </c>
      <c r="H810" s="28">
        <f t="shared" si="692"/>
        <v>0</v>
      </c>
      <c r="I810" s="29"/>
      <c r="J810" s="29"/>
      <c r="K810" s="29"/>
      <c r="L810" s="29"/>
      <c r="M810" s="29"/>
      <c r="N810" s="29"/>
      <c r="O810" s="29"/>
      <c r="P810" s="28"/>
      <c r="Q810" s="23">
        <f t="shared" ref="Q810:Q812" si="694">S810+U810+W810+Y810</f>
        <v>0</v>
      </c>
      <c r="R810" s="28">
        <f t="shared" si="693"/>
        <v>0</v>
      </c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100"/>
      <c r="AE810" s="100"/>
    </row>
    <row r="811" spans="1:31" ht="13.2" hidden="1" customHeight="1" x14ac:dyDescent="0.25">
      <c r="A811" s="99"/>
      <c r="B811" s="95" t="s">
        <v>15</v>
      </c>
      <c r="C811" s="19"/>
      <c r="D811" s="20"/>
      <c r="E811" s="20"/>
      <c r="F811" s="19"/>
      <c r="G811" s="23">
        <f t="shared" si="692"/>
        <v>0</v>
      </c>
      <c r="H811" s="28">
        <f t="shared" si="692"/>
        <v>0</v>
      </c>
      <c r="I811" s="29"/>
      <c r="J811" s="29"/>
      <c r="K811" s="29"/>
      <c r="L811" s="29"/>
      <c r="M811" s="29"/>
      <c r="N811" s="29"/>
      <c r="O811" s="29"/>
      <c r="P811" s="28"/>
      <c r="Q811" s="23">
        <f t="shared" si="694"/>
        <v>0</v>
      </c>
      <c r="R811" s="28">
        <f t="shared" si="693"/>
        <v>0</v>
      </c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100"/>
      <c r="AE811" s="100"/>
    </row>
    <row r="812" spans="1:31" ht="13.2" hidden="1" customHeight="1" x14ac:dyDescent="0.25">
      <c r="A812" s="99"/>
      <c r="B812" s="95" t="s">
        <v>12</v>
      </c>
      <c r="C812" s="19"/>
      <c r="D812" s="20"/>
      <c r="E812" s="20"/>
      <c r="F812" s="19"/>
      <c r="G812" s="23">
        <f t="shared" si="692"/>
        <v>0</v>
      </c>
      <c r="H812" s="28">
        <f t="shared" si="692"/>
        <v>0</v>
      </c>
      <c r="I812" s="29"/>
      <c r="J812" s="29"/>
      <c r="K812" s="29"/>
      <c r="L812" s="29"/>
      <c r="M812" s="29"/>
      <c r="N812" s="29"/>
      <c r="O812" s="29"/>
      <c r="P812" s="28"/>
      <c r="Q812" s="23">
        <f t="shared" si="694"/>
        <v>0</v>
      </c>
      <c r="R812" s="28">
        <f t="shared" si="693"/>
        <v>0</v>
      </c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100"/>
      <c r="AE812" s="100"/>
    </row>
    <row r="813" spans="1:31" ht="27.6" customHeight="1" x14ac:dyDescent="0.25">
      <c r="A813" s="99" t="s">
        <v>255</v>
      </c>
      <c r="B813" s="95" t="s">
        <v>147</v>
      </c>
      <c r="C813" s="19"/>
      <c r="D813" s="20"/>
      <c r="E813" s="20"/>
      <c r="F813" s="19"/>
      <c r="G813" s="23">
        <f>G820</f>
        <v>0</v>
      </c>
      <c r="H813" s="23">
        <f t="shared" ref="H813:AC813" si="695">H820</f>
        <v>0</v>
      </c>
      <c r="I813" s="23">
        <f t="shared" si="695"/>
        <v>0</v>
      </c>
      <c r="J813" s="23">
        <f t="shared" si="695"/>
        <v>0</v>
      </c>
      <c r="K813" s="23">
        <f t="shared" si="695"/>
        <v>0</v>
      </c>
      <c r="L813" s="23">
        <f t="shared" si="695"/>
        <v>0</v>
      </c>
      <c r="M813" s="23">
        <f t="shared" si="695"/>
        <v>0</v>
      </c>
      <c r="N813" s="23">
        <f t="shared" si="695"/>
        <v>0</v>
      </c>
      <c r="O813" s="23">
        <f t="shared" si="695"/>
        <v>0</v>
      </c>
      <c r="P813" s="23">
        <f t="shared" si="695"/>
        <v>0</v>
      </c>
      <c r="Q813" s="27">
        <f t="shared" si="695"/>
        <v>0</v>
      </c>
      <c r="R813" s="27">
        <f t="shared" si="695"/>
        <v>0</v>
      </c>
      <c r="S813" s="27">
        <f t="shared" si="695"/>
        <v>0</v>
      </c>
      <c r="T813" s="27">
        <f t="shared" si="695"/>
        <v>0</v>
      </c>
      <c r="U813" s="27">
        <f t="shared" si="695"/>
        <v>0</v>
      </c>
      <c r="V813" s="27">
        <f t="shared" si="695"/>
        <v>0</v>
      </c>
      <c r="W813" s="27">
        <f t="shared" si="695"/>
        <v>0</v>
      </c>
      <c r="X813" s="27">
        <f t="shared" si="695"/>
        <v>0</v>
      </c>
      <c r="Y813" s="27">
        <f t="shared" si="695"/>
        <v>0</v>
      </c>
      <c r="Z813" s="27">
        <f t="shared" si="695"/>
        <v>0</v>
      </c>
      <c r="AA813" s="27">
        <f t="shared" si="695"/>
        <v>0</v>
      </c>
      <c r="AB813" s="27">
        <f t="shared" si="695"/>
        <v>0</v>
      </c>
      <c r="AC813" s="27">
        <f t="shared" si="695"/>
        <v>0</v>
      </c>
      <c r="AD813" s="100" t="s">
        <v>256</v>
      </c>
      <c r="AE813" s="100" t="s">
        <v>550</v>
      </c>
    </row>
    <row r="814" spans="1:31" ht="47.25" customHeight="1" x14ac:dyDescent="0.25">
      <c r="A814" s="99"/>
      <c r="B814" s="95" t="s">
        <v>119</v>
      </c>
      <c r="C814" s="19"/>
      <c r="D814" s="20"/>
      <c r="E814" s="20"/>
      <c r="F814" s="19"/>
      <c r="G814" s="23" t="e">
        <f>ROUND(G815/G813,1)</f>
        <v>#DIV/0!</v>
      </c>
      <c r="H814" s="23" t="e">
        <f t="shared" ref="H814:AC814" si="696">ROUND(H815/H813,1)</f>
        <v>#DIV/0!</v>
      </c>
      <c r="I814" s="23" t="e">
        <f t="shared" si="696"/>
        <v>#DIV/0!</v>
      </c>
      <c r="J814" s="23" t="e">
        <f t="shared" si="696"/>
        <v>#DIV/0!</v>
      </c>
      <c r="K814" s="23" t="e">
        <f t="shared" si="696"/>
        <v>#DIV/0!</v>
      </c>
      <c r="L814" s="23" t="e">
        <f t="shared" si="696"/>
        <v>#DIV/0!</v>
      </c>
      <c r="M814" s="23" t="e">
        <f t="shared" si="696"/>
        <v>#DIV/0!</v>
      </c>
      <c r="N814" s="23" t="e">
        <f t="shared" si="696"/>
        <v>#DIV/0!</v>
      </c>
      <c r="O814" s="23" t="e">
        <f t="shared" si="696"/>
        <v>#DIV/0!</v>
      </c>
      <c r="P814" s="23" t="e">
        <f t="shared" si="696"/>
        <v>#DIV/0!</v>
      </c>
      <c r="Q814" s="27" t="e">
        <f t="shared" si="696"/>
        <v>#DIV/0!</v>
      </c>
      <c r="R814" s="27" t="e">
        <f t="shared" si="696"/>
        <v>#DIV/0!</v>
      </c>
      <c r="S814" s="27" t="e">
        <f t="shared" si="696"/>
        <v>#DIV/0!</v>
      </c>
      <c r="T814" s="27" t="e">
        <f t="shared" si="696"/>
        <v>#DIV/0!</v>
      </c>
      <c r="U814" s="27" t="e">
        <f t="shared" si="696"/>
        <v>#DIV/0!</v>
      </c>
      <c r="V814" s="27" t="e">
        <f t="shared" si="696"/>
        <v>#DIV/0!</v>
      </c>
      <c r="W814" s="27" t="e">
        <f t="shared" si="696"/>
        <v>#DIV/0!</v>
      </c>
      <c r="X814" s="27" t="e">
        <f t="shared" si="696"/>
        <v>#DIV/0!</v>
      </c>
      <c r="Y814" s="27" t="e">
        <f t="shared" si="696"/>
        <v>#DIV/0!</v>
      </c>
      <c r="Z814" s="27" t="e">
        <f t="shared" si="696"/>
        <v>#DIV/0!</v>
      </c>
      <c r="AA814" s="27" t="e">
        <f t="shared" si="696"/>
        <v>#DIV/0!</v>
      </c>
      <c r="AB814" s="27" t="e">
        <f t="shared" si="696"/>
        <v>#DIV/0!</v>
      </c>
      <c r="AC814" s="27" t="e">
        <f t="shared" si="696"/>
        <v>#DIV/0!</v>
      </c>
      <c r="AD814" s="100"/>
      <c r="AE814" s="100"/>
    </row>
    <row r="815" spans="1:31" s="2" customFormat="1" ht="27.6" customHeight="1" x14ac:dyDescent="0.25">
      <c r="A815" s="99"/>
      <c r="B815" s="95" t="s">
        <v>101</v>
      </c>
      <c r="C815" s="19"/>
      <c r="D815" s="20"/>
      <c r="E815" s="20"/>
      <c r="F815" s="19"/>
      <c r="G815" s="23">
        <f t="shared" ref="G815:AC815" si="697">SUM(G816:G819)</f>
        <v>0</v>
      </c>
      <c r="H815" s="23">
        <f t="shared" si="697"/>
        <v>0</v>
      </c>
      <c r="I815" s="23">
        <f t="shared" si="697"/>
        <v>0</v>
      </c>
      <c r="J815" s="23">
        <f t="shared" si="697"/>
        <v>0</v>
      </c>
      <c r="K815" s="23">
        <f t="shared" si="697"/>
        <v>0</v>
      </c>
      <c r="L815" s="23">
        <f t="shared" si="697"/>
        <v>0</v>
      </c>
      <c r="M815" s="23">
        <f t="shared" si="697"/>
        <v>0</v>
      </c>
      <c r="N815" s="23">
        <f t="shared" si="697"/>
        <v>0</v>
      </c>
      <c r="O815" s="23">
        <f t="shared" si="697"/>
        <v>0</v>
      </c>
      <c r="P815" s="23">
        <f t="shared" si="697"/>
        <v>0</v>
      </c>
      <c r="Q815" s="23">
        <f t="shared" si="697"/>
        <v>0</v>
      </c>
      <c r="R815" s="23">
        <f t="shared" si="697"/>
        <v>0</v>
      </c>
      <c r="S815" s="23">
        <f t="shared" si="697"/>
        <v>0</v>
      </c>
      <c r="T815" s="23">
        <f t="shared" si="697"/>
        <v>0</v>
      </c>
      <c r="U815" s="23">
        <f t="shared" si="697"/>
        <v>0</v>
      </c>
      <c r="V815" s="23">
        <f t="shared" si="697"/>
        <v>0</v>
      </c>
      <c r="W815" s="23">
        <f t="shared" si="697"/>
        <v>0</v>
      </c>
      <c r="X815" s="23">
        <f t="shared" si="697"/>
        <v>0</v>
      </c>
      <c r="Y815" s="23">
        <f t="shared" si="697"/>
        <v>0</v>
      </c>
      <c r="Z815" s="23">
        <f t="shared" si="697"/>
        <v>0</v>
      </c>
      <c r="AA815" s="23">
        <f t="shared" si="697"/>
        <v>0</v>
      </c>
      <c r="AB815" s="23">
        <f t="shared" si="697"/>
        <v>0</v>
      </c>
      <c r="AC815" s="23">
        <f t="shared" si="697"/>
        <v>0</v>
      </c>
      <c r="AD815" s="100"/>
      <c r="AE815" s="100"/>
    </row>
    <row r="816" spans="1:31" ht="13.2" customHeight="1" x14ac:dyDescent="0.25">
      <c r="A816" s="99"/>
      <c r="B816" s="95" t="s">
        <v>17</v>
      </c>
      <c r="C816" s="19"/>
      <c r="D816" s="19"/>
      <c r="E816" s="19"/>
      <c r="F816" s="19"/>
      <c r="G816" s="23">
        <f>G823</f>
        <v>0</v>
      </c>
      <c r="H816" s="23">
        <f t="shared" ref="H816:AC816" si="698">H823</f>
        <v>0</v>
      </c>
      <c r="I816" s="23">
        <f t="shared" si="698"/>
        <v>0</v>
      </c>
      <c r="J816" s="23">
        <f t="shared" si="698"/>
        <v>0</v>
      </c>
      <c r="K816" s="23">
        <f t="shared" si="698"/>
        <v>0</v>
      </c>
      <c r="L816" s="23">
        <f t="shared" si="698"/>
        <v>0</v>
      </c>
      <c r="M816" s="23">
        <f t="shared" si="698"/>
        <v>0</v>
      </c>
      <c r="N816" s="23">
        <f t="shared" si="698"/>
        <v>0</v>
      </c>
      <c r="O816" s="23">
        <f t="shared" si="698"/>
        <v>0</v>
      </c>
      <c r="P816" s="23">
        <f t="shared" si="698"/>
        <v>0</v>
      </c>
      <c r="Q816" s="23">
        <f t="shared" si="698"/>
        <v>0</v>
      </c>
      <c r="R816" s="23">
        <f t="shared" si="698"/>
        <v>0</v>
      </c>
      <c r="S816" s="23">
        <f t="shared" si="698"/>
        <v>0</v>
      </c>
      <c r="T816" s="23">
        <f t="shared" si="698"/>
        <v>0</v>
      </c>
      <c r="U816" s="23">
        <f t="shared" si="698"/>
        <v>0</v>
      </c>
      <c r="V816" s="23">
        <f t="shared" si="698"/>
        <v>0</v>
      </c>
      <c r="W816" s="23">
        <f t="shared" si="698"/>
        <v>0</v>
      </c>
      <c r="X816" s="23">
        <f t="shared" si="698"/>
        <v>0</v>
      </c>
      <c r="Y816" s="23">
        <f t="shared" si="698"/>
        <v>0</v>
      </c>
      <c r="Z816" s="23">
        <f t="shared" si="698"/>
        <v>0</v>
      </c>
      <c r="AA816" s="23">
        <f t="shared" si="698"/>
        <v>0</v>
      </c>
      <c r="AB816" s="23">
        <f t="shared" si="698"/>
        <v>0</v>
      </c>
      <c r="AC816" s="23">
        <f t="shared" si="698"/>
        <v>0</v>
      </c>
      <c r="AD816" s="100"/>
      <c r="AE816" s="100"/>
    </row>
    <row r="817" spans="1:31" ht="13.2" customHeight="1" x14ac:dyDescent="0.25">
      <c r="A817" s="99"/>
      <c r="B817" s="95" t="s">
        <v>14</v>
      </c>
      <c r="C817" s="19"/>
      <c r="D817" s="20"/>
      <c r="E817" s="20"/>
      <c r="F817" s="19"/>
      <c r="G817" s="23">
        <f t="shared" ref="G817:G819" si="699">G824</f>
        <v>0</v>
      </c>
      <c r="H817" s="23">
        <f t="shared" ref="H817:AC817" si="700">H824</f>
        <v>0</v>
      </c>
      <c r="I817" s="23">
        <f t="shared" si="700"/>
        <v>0</v>
      </c>
      <c r="J817" s="23">
        <f t="shared" si="700"/>
        <v>0</v>
      </c>
      <c r="K817" s="23">
        <f t="shared" si="700"/>
        <v>0</v>
      </c>
      <c r="L817" s="23">
        <f t="shared" si="700"/>
        <v>0</v>
      </c>
      <c r="M817" s="23">
        <f t="shared" si="700"/>
        <v>0</v>
      </c>
      <c r="N817" s="23">
        <f t="shared" si="700"/>
        <v>0</v>
      </c>
      <c r="O817" s="23">
        <f t="shared" si="700"/>
        <v>0</v>
      </c>
      <c r="P817" s="23">
        <f t="shared" si="700"/>
        <v>0</v>
      </c>
      <c r="Q817" s="23">
        <f t="shared" si="700"/>
        <v>0</v>
      </c>
      <c r="R817" s="23">
        <f t="shared" si="700"/>
        <v>0</v>
      </c>
      <c r="S817" s="23">
        <f t="shared" si="700"/>
        <v>0</v>
      </c>
      <c r="T817" s="23">
        <f t="shared" si="700"/>
        <v>0</v>
      </c>
      <c r="U817" s="23">
        <f t="shared" si="700"/>
        <v>0</v>
      </c>
      <c r="V817" s="23">
        <f t="shared" si="700"/>
        <v>0</v>
      </c>
      <c r="W817" s="23">
        <f t="shared" si="700"/>
        <v>0</v>
      </c>
      <c r="X817" s="23">
        <f t="shared" si="700"/>
        <v>0</v>
      </c>
      <c r="Y817" s="23">
        <f t="shared" si="700"/>
        <v>0</v>
      </c>
      <c r="Z817" s="23">
        <f t="shared" si="700"/>
        <v>0</v>
      </c>
      <c r="AA817" s="23">
        <f t="shared" si="700"/>
        <v>0</v>
      </c>
      <c r="AB817" s="23">
        <f t="shared" si="700"/>
        <v>0</v>
      </c>
      <c r="AC817" s="23">
        <f t="shared" si="700"/>
        <v>0</v>
      </c>
      <c r="AD817" s="100"/>
      <c r="AE817" s="100"/>
    </row>
    <row r="818" spans="1:31" ht="13.2" customHeight="1" x14ac:dyDescent="0.25">
      <c r="A818" s="99"/>
      <c r="B818" s="95" t="s">
        <v>15</v>
      </c>
      <c r="C818" s="19"/>
      <c r="D818" s="20"/>
      <c r="E818" s="20"/>
      <c r="F818" s="19"/>
      <c r="G818" s="23">
        <f t="shared" si="699"/>
        <v>0</v>
      </c>
      <c r="H818" s="23">
        <f t="shared" ref="H818:AC818" si="701">H825</f>
        <v>0</v>
      </c>
      <c r="I818" s="23">
        <f t="shared" si="701"/>
        <v>0</v>
      </c>
      <c r="J818" s="23">
        <f t="shared" si="701"/>
        <v>0</v>
      </c>
      <c r="K818" s="23">
        <f t="shared" si="701"/>
        <v>0</v>
      </c>
      <c r="L818" s="23">
        <f t="shared" si="701"/>
        <v>0</v>
      </c>
      <c r="M818" s="23">
        <f t="shared" si="701"/>
        <v>0</v>
      </c>
      <c r="N818" s="23">
        <f t="shared" si="701"/>
        <v>0</v>
      </c>
      <c r="O818" s="23">
        <f t="shared" si="701"/>
        <v>0</v>
      </c>
      <c r="P818" s="23">
        <f t="shared" si="701"/>
        <v>0</v>
      </c>
      <c r="Q818" s="23">
        <f t="shared" si="701"/>
        <v>0</v>
      </c>
      <c r="R818" s="23">
        <f t="shared" si="701"/>
        <v>0</v>
      </c>
      <c r="S818" s="23">
        <f t="shared" si="701"/>
        <v>0</v>
      </c>
      <c r="T818" s="23">
        <f t="shared" si="701"/>
        <v>0</v>
      </c>
      <c r="U818" s="23">
        <f t="shared" si="701"/>
        <v>0</v>
      </c>
      <c r="V818" s="23">
        <f t="shared" si="701"/>
        <v>0</v>
      </c>
      <c r="W818" s="23">
        <f t="shared" si="701"/>
        <v>0</v>
      </c>
      <c r="X818" s="23">
        <f t="shared" si="701"/>
        <v>0</v>
      </c>
      <c r="Y818" s="23">
        <f t="shared" si="701"/>
        <v>0</v>
      </c>
      <c r="Z818" s="23">
        <f t="shared" si="701"/>
        <v>0</v>
      </c>
      <c r="AA818" s="23">
        <f t="shared" si="701"/>
        <v>0</v>
      </c>
      <c r="AB818" s="23">
        <f t="shared" si="701"/>
        <v>0</v>
      </c>
      <c r="AC818" s="23">
        <f t="shared" si="701"/>
        <v>0</v>
      </c>
      <c r="AD818" s="100"/>
      <c r="AE818" s="100"/>
    </row>
    <row r="819" spans="1:31" x14ac:dyDescent="0.25">
      <c r="A819" s="99"/>
      <c r="B819" s="95" t="s">
        <v>12</v>
      </c>
      <c r="C819" s="19"/>
      <c r="D819" s="20"/>
      <c r="E819" s="20"/>
      <c r="F819" s="19"/>
      <c r="G819" s="23">
        <f t="shared" si="699"/>
        <v>0</v>
      </c>
      <c r="H819" s="23">
        <f t="shared" ref="H819:AC819" si="702">H826</f>
        <v>0</v>
      </c>
      <c r="I819" s="23">
        <f t="shared" si="702"/>
        <v>0</v>
      </c>
      <c r="J819" s="23">
        <f t="shared" si="702"/>
        <v>0</v>
      </c>
      <c r="K819" s="23">
        <f t="shared" si="702"/>
        <v>0</v>
      </c>
      <c r="L819" s="23">
        <f t="shared" si="702"/>
        <v>0</v>
      </c>
      <c r="M819" s="23">
        <f t="shared" si="702"/>
        <v>0</v>
      </c>
      <c r="N819" s="23">
        <f t="shared" si="702"/>
        <v>0</v>
      </c>
      <c r="O819" s="23">
        <f t="shared" si="702"/>
        <v>0</v>
      </c>
      <c r="P819" s="23">
        <f t="shared" si="702"/>
        <v>0</v>
      </c>
      <c r="Q819" s="23">
        <f t="shared" si="702"/>
        <v>0</v>
      </c>
      <c r="R819" s="23">
        <f t="shared" si="702"/>
        <v>0</v>
      </c>
      <c r="S819" s="23">
        <f t="shared" si="702"/>
        <v>0</v>
      </c>
      <c r="T819" s="23">
        <f t="shared" si="702"/>
        <v>0</v>
      </c>
      <c r="U819" s="23">
        <f t="shared" si="702"/>
        <v>0</v>
      </c>
      <c r="V819" s="23">
        <f t="shared" si="702"/>
        <v>0</v>
      </c>
      <c r="W819" s="23">
        <f t="shared" si="702"/>
        <v>0</v>
      </c>
      <c r="X819" s="23">
        <f t="shared" si="702"/>
        <v>0</v>
      </c>
      <c r="Y819" s="23">
        <f t="shared" si="702"/>
        <v>0</v>
      </c>
      <c r="Z819" s="23">
        <f t="shared" si="702"/>
        <v>0</v>
      </c>
      <c r="AA819" s="23">
        <f t="shared" si="702"/>
        <v>0</v>
      </c>
      <c r="AB819" s="23">
        <f t="shared" si="702"/>
        <v>0</v>
      </c>
      <c r="AC819" s="23">
        <f t="shared" si="702"/>
        <v>0</v>
      </c>
      <c r="AD819" s="100"/>
      <c r="AE819" s="100"/>
    </row>
    <row r="820" spans="1:31" ht="25.5" hidden="1" x14ac:dyDescent="0.2">
      <c r="A820" s="99" t="s">
        <v>88</v>
      </c>
      <c r="B820" s="95" t="s">
        <v>147</v>
      </c>
      <c r="C820" s="19"/>
      <c r="D820" s="20"/>
      <c r="E820" s="20"/>
      <c r="F820" s="19"/>
      <c r="G820" s="23"/>
      <c r="H820" s="28"/>
      <c r="I820" s="23"/>
      <c r="J820" s="23"/>
      <c r="K820" s="23"/>
      <c r="L820" s="23"/>
      <c r="M820" s="23"/>
      <c r="N820" s="23"/>
      <c r="O820" s="23"/>
      <c r="P820" s="28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100" t="s">
        <v>79</v>
      </c>
      <c r="AE820" s="100" t="s">
        <v>114</v>
      </c>
    </row>
    <row r="821" spans="1:31" ht="25.5" hidden="1" x14ac:dyDescent="0.2">
      <c r="A821" s="99"/>
      <c r="B821" s="95" t="s">
        <v>117</v>
      </c>
      <c r="C821" s="19"/>
      <c r="D821" s="20"/>
      <c r="E821" s="20"/>
      <c r="F821" s="19"/>
      <c r="G821" s="23" t="e">
        <f>ROUND(G822/G820,1)</f>
        <v>#DIV/0!</v>
      </c>
      <c r="H821" s="23" t="e">
        <f t="shared" ref="H821:AC821" si="703">ROUND(H822/H820,1)</f>
        <v>#DIV/0!</v>
      </c>
      <c r="I821" s="23" t="e">
        <f t="shared" si="703"/>
        <v>#DIV/0!</v>
      </c>
      <c r="J821" s="23" t="e">
        <f t="shared" si="703"/>
        <v>#DIV/0!</v>
      </c>
      <c r="K821" s="23" t="e">
        <f t="shared" si="703"/>
        <v>#DIV/0!</v>
      </c>
      <c r="L821" s="23" t="e">
        <f t="shared" si="703"/>
        <v>#DIV/0!</v>
      </c>
      <c r="M821" s="23" t="e">
        <f t="shared" si="703"/>
        <v>#DIV/0!</v>
      </c>
      <c r="N821" s="23" t="e">
        <f t="shared" si="703"/>
        <v>#DIV/0!</v>
      </c>
      <c r="O821" s="23" t="e">
        <f t="shared" si="703"/>
        <v>#DIV/0!</v>
      </c>
      <c r="P821" s="23" t="e">
        <f t="shared" si="703"/>
        <v>#DIV/0!</v>
      </c>
      <c r="Q821" s="23" t="e">
        <f t="shared" si="703"/>
        <v>#DIV/0!</v>
      </c>
      <c r="R821" s="23" t="e">
        <f t="shared" si="703"/>
        <v>#DIV/0!</v>
      </c>
      <c r="S821" s="23" t="e">
        <f t="shared" si="703"/>
        <v>#DIV/0!</v>
      </c>
      <c r="T821" s="23" t="e">
        <f t="shared" si="703"/>
        <v>#DIV/0!</v>
      </c>
      <c r="U821" s="23" t="e">
        <f t="shared" si="703"/>
        <v>#DIV/0!</v>
      </c>
      <c r="V821" s="23" t="e">
        <f t="shared" si="703"/>
        <v>#DIV/0!</v>
      </c>
      <c r="W821" s="23" t="e">
        <f t="shared" si="703"/>
        <v>#DIV/0!</v>
      </c>
      <c r="X821" s="23" t="e">
        <f t="shared" si="703"/>
        <v>#DIV/0!</v>
      </c>
      <c r="Y821" s="23" t="e">
        <f t="shared" si="703"/>
        <v>#DIV/0!</v>
      </c>
      <c r="Z821" s="23" t="e">
        <f t="shared" si="703"/>
        <v>#DIV/0!</v>
      </c>
      <c r="AA821" s="23" t="e">
        <f t="shared" si="703"/>
        <v>#DIV/0!</v>
      </c>
      <c r="AB821" s="23" t="e">
        <f t="shared" si="703"/>
        <v>#DIV/0!</v>
      </c>
      <c r="AC821" s="23" t="e">
        <f t="shared" si="703"/>
        <v>#DIV/0!</v>
      </c>
      <c r="AD821" s="100"/>
      <c r="AE821" s="100"/>
    </row>
    <row r="822" spans="1:31" ht="13.2" hidden="1" customHeight="1" x14ac:dyDescent="0.2">
      <c r="A822" s="99"/>
      <c r="B822" s="95" t="s">
        <v>101</v>
      </c>
      <c r="C822" s="19"/>
      <c r="D822" s="20"/>
      <c r="E822" s="20"/>
      <c r="F822" s="19"/>
      <c r="G822" s="23">
        <f t="shared" ref="G822:AC822" si="704">SUM(G823:G826)</f>
        <v>0</v>
      </c>
      <c r="H822" s="23">
        <f t="shared" si="704"/>
        <v>0</v>
      </c>
      <c r="I822" s="23">
        <f t="shared" si="704"/>
        <v>0</v>
      </c>
      <c r="J822" s="23">
        <f t="shared" si="704"/>
        <v>0</v>
      </c>
      <c r="K822" s="23">
        <f t="shared" si="704"/>
        <v>0</v>
      </c>
      <c r="L822" s="23">
        <f t="shared" si="704"/>
        <v>0</v>
      </c>
      <c r="M822" s="23">
        <f t="shared" si="704"/>
        <v>0</v>
      </c>
      <c r="N822" s="23">
        <f t="shared" si="704"/>
        <v>0</v>
      </c>
      <c r="O822" s="23">
        <f t="shared" si="704"/>
        <v>0</v>
      </c>
      <c r="P822" s="23">
        <f t="shared" si="704"/>
        <v>0</v>
      </c>
      <c r="Q822" s="23">
        <f t="shared" si="704"/>
        <v>0</v>
      </c>
      <c r="R822" s="23">
        <f t="shared" si="704"/>
        <v>0</v>
      </c>
      <c r="S822" s="23">
        <f t="shared" si="704"/>
        <v>0</v>
      </c>
      <c r="T822" s="23">
        <f t="shared" si="704"/>
        <v>0</v>
      </c>
      <c r="U822" s="23">
        <f t="shared" si="704"/>
        <v>0</v>
      </c>
      <c r="V822" s="23">
        <f t="shared" si="704"/>
        <v>0</v>
      </c>
      <c r="W822" s="23">
        <f t="shared" si="704"/>
        <v>0</v>
      </c>
      <c r="X822" s="23">
        <f t="shared" si="704"/>
        <v>0</v>
      </c>
      <c r="Y822" s="23">
        <f t="shared" si="704"/>
        <v>0</v>
      </c>
      <c r="Z822" s="23">
        <f t="shared" si="704"/>
        <v>0</v>
      </c>
      <c r="AA822" s="23">
        <f t="shared" si="704"/>
        <v>0</v>
      </c>
      <c r="AB822" s="23">
        <f t="shared" si="704"/>
        <v>0</v>
      </c>
      <c r="AC822" s="23">
        <f t="shared" si="704"/>
        <v>0</v>
      </c>
      <c r="AD822" s="100"/>
      <c r="AE822" s="100"/>
    </row>
    <row r="823" spans="1:31" ht="13.2" hidden="1" customHeight="1" x14ac:dyDescent="0.2">
      <c r="A823" s="99"/>
      <c r="B823" s="95" t="s">
        <v>17</v>
      </c>
      <c r="C823" s="19"/>
      <c r="D823" s="20"/>
      <c r="E823" s="20"/>
      <c r="F823" s="19"/>
      <c r="G823" s="23">
        <f t="shared" ref="G823:H826" si="705">I823+K823+M823+O823</f>
        <v>0</v>
      </c>
      <c r="H823" s="28">
        <f t="shared" si="705"/>
        <v>0</v>
      </c>
      <c r="I823" s="23"/>
      <c r="J823" s="23"/>
      <c r="K823" s="23"/>
      <c r="L823" s="23"/>
      <c r="M823" s="23"/>
      <c r="N823" s="23"/>
      <c r="O823" s="23"/>
      <c r="P823" s="28"/>
      <c r="Q823" s="23">
        <f t="shared" ref="Q823:Q826" si="706">S823+U823+W823+Y823</f>
        <v>0</v>
      </c>
      <c r="R823" s="28">
        <f t="shared" ref="R823:R826" si="707">T823+V823+X823+Z823</f>
        <v>0</v>
      </c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100"/>
      <c r="AE823" s="100"/>
    </row>
    <row r="824" spans="1:31" ht="13.2" hidden="1" customHeight="1" x14ac:dyDescent="0.2">
      <c r="A824" s="99"/>
      <c r="B824" s="95" t="s">
        <v>14</v>
      </c>
      <c r="C824" s="19"/>
      <c r="D824" s="20"/>
      <c r="E824" s="20"/>
      <c r="F824" s="19"/>
      <c r="G824" s="23">
        <f t="shared" si="705"/>
        <v>0</v>
      </c>
      <c r="H824" s="28">
        <f t="shared" si="705"/>
        <v>0</v>
      </c>
      <c r="I824" s="23"/>
      <c r="J824" s="23"/>
      <c r="K824" s="23"/>
      <c r="L824" s="23"/>
      <c r="M824" s="23"/>
      <c r="N824" s="23"/>
      <c r="O824" s="23"/>
      <c r="P824" s="28"/>
      <c r="Q824" s="23">
        <f t="shared" si="706"/>
        <v>0</v>
      </c>
      <c r="R824" s="28">
        <f t="shared" si="707"/>
        <v>0</v>
      </c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100"/>
      <c r="AE824" s="100"/>
    </row>
    <row r="825" spans="1:31" ht="13.2" hidden="1" customHeight="1" x14ac:dyDescent="0.2">
      <c r="A825" s="99"/>
      <c r="B825" s="95" t="s">
        <v>15</v>
      </c>
      <c r="C825" s="19"/>
      <c r="D825" s="20"/>
      <c r="E825" s="20"/>
      <c r="F825" s="19"/>
      <c r="G825" s="23">
        <f t="shared" si="705"/>
        <v>0</v>
      </c>
      <c r="H825" s="28">
        <f t="shared" si="705"/>
        <v>0</v>
      </c>
      <c r="I825" s="23"/>
      <c r="J825" s="23"/>
      <c r="K825" s="23"/>
      <c r="L825" s="23"/>
      <c r="M825" s="23"/>
      <c r="N825" s="23"/>
      <c r="O825" s="23"/>
      <c r="P825" s="28"/>
      <c r="Q825" s="23">
        <f t="shared" si="706"/>
        <v>0</v>
      </c>
      <c r="R825" s="28">
        <f t="shared" si="707"/>
        <v>0</v>
      </c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100"/>
      <c r="AE825" s="100"/>
    </row>
    <row r="826" spans="1:31" ht="30" hidden="1" customHeight="1" x14ac:dyDescent="0.2">
      <c r="A826" s="99"/>
      <c r="B826" s="95" t="s">
        <v>12</v>
      </c>
      <c r="C826" s="19"/>
      <c r="D826" s="20"/>
      <c r="E826" s="20"/>
      <c r="F826" s="19"/>
      <c r="G826" s="23">
        <f t="shared" si="705"/>
        <v>0</v>
      </c>
      <c r="H826" s="28">
        <f t="shared" si="705"/>
        <v>0</v>
      </c>
      <c r="I826" s="23"/>
      <c r="J826" s="23"/>
      <c r="K826" s="23"/>
      <c r="L826" s="23"/>
      <c r="M826" s="23"/>
      <c r="N826" s="23"/>
      <c r="O826" s="23"/>
      <c r="P826" s="28"/>
      <c r="Q826" s="23">
        <f t="shared" si="706"/>
        <v>0</v>
      </c>
      <c r="R826" s="28">
        <f t="shared" si="707"/>
        <v>0</v>
      </c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100"/>
      <c r="AE826" s="100"/>
    </row>
    <row r="827" spans="1:31" ht="17.25" customHeight="1" x14ac:dyDescent="0.25">
      <c r="A827" s="99" t="s">
        <v>22</v>
      </c>
      <c r="B827" s="95" t="s">
        <v>7</v>
      </c>
      <c r="C827" s="19"/>
      <c r="D827" s="20"/>
      <c r="E827" s="20"/>
      <c r="F827" s="19"/>
      <c r="G827" s="23">
        <f>G756+G770+G771+G772+G773+G774+G816</f>
        <v>6518</v>
      </c>
      <c r="H827" s="23">
        <f t="shared" ref="H827:AC827" si="708">H756+H770+H771+H772+H773+H774+H816</f>
        <v>0</v>
      </c>
      <c r="I827" s="23">
        <f t="shared" si="708"/>
        <v>0</v>
      </c>
      <c r="J827" s="23">
        <f t="shared" si="708"/>
        <v>0</v>
      </c>
      <c r="K827" s="23">
        <f t="shared" si="708"/>
        <v>0</v>
      </c>
      <c r="L827" s="23">
        <f t="shared" si="708"/>
        <v>0</v>
      </c>
      <c r="M827" s="23">
        <f t="shared" si="708"/>
        <v>0</v>
      </c>
      <c r="N827" s="23">
        <f t="shared" si="708"/>
        <v>0</v>
      </c>
      <c r="O827" s="23">
        <f t="shared" si="708"/>
        <v>6518</v>
      </c>
      <c r="P827" s="23">
        <f t="shared" si="708"/>
        <v>0</v>
      </c>
      <c r="Q827" s="23">
        <f>Q756+Q770+Q771+Q772+Q773+Q774+Q816</f>
        <v>1518</v>
      </c>
      <c r="R827" s="23">
        <f t="shared" si="708"/>
        <v>0</v>
      </c>
      <c r="S827" s="23">
        <f t="shared" si="708"/>
        <v>0</v>
      </c>
      <c r="T827" s="23">
        <f t="shared" si="708"/>
        <v>0</v>
      </c>
      <c r="U827" s="23">
        <f t="shared" si="708"/>
        <v>608</v>
      </c>
      <c r="V827" s="23">
        <f t="shared" si="708"/>
        <v>0</v>
      </c>
      <c r="W827" s="23">
        <f t="shared" si="708"/>
        <v>580</v>
      </c>
      <c r="X827" s="23">
        <f t="shared" si="708"/>
        <v>0</v>
      </c>
      <c r="Y827" s="23">
        <f t="shared" si="708"/>
        <v>330</v>
      </c>
      <c r="Z827" s="23">
        <f t="shared" si="708"/>
        <v>0</v>
      </c>
      <c r="AA827" s="23">
        <f t="shared" si="708"/>
        <v>1518</v>
      </c>
      <c r="AB827" s="23">
        <f t="shared" si="708"/>
        <v>1518</v>
      </c>
      <c r="AC827" s="23">
        <f t="shared" si="708"/>
        <v>1518</v>
      </c>
      <c r="AD827" s="30"/>
      <c r="AE827" s="94"/>
    </row>
    <row r="828" spans="1:31" ht="26.4" customHeight="1" x14ac:dyDescent="0.25">
      <c r="A828" s="99"/>
      <c r="B828" s="95" t="s">
        <v>14</v>
      </c>
      <c r="C828" s="19"/>
      <c r="D828" s="20"/>
      <c r="E828" s="20"/>
      <c r="F828" s="19"/>
      <c r="G828" s="23">
        <f>G757+G775+G817</f>
        <v>0</v>
      </c>
      <c r="H828" s="23">
        <f t="shared" ref="H828:AC828" si="709">H757+H775+H817</f>
        <v>0</v>
      </c>
      <c r="I828" s="23">
        <f t="shared" si="709"/>
        <v>0</v>
      </c>
      <c r="J828" s="23">
        <f t="shared" si="709"/>
        <v>0</v>
      </c>
      <c r="K828" s="23">
        <f t="shared" si="709"/>
        <v>0</v>
      </c>
      <c r="L828" s="23">
        <f t="shared" si="709"/>
        <v>0</v>
      </c>
      <c r="M828" s="23">
        <f t="shared" si="709"/>
        <v>0</v>
      </c>
      <c r="N828" s="23">
        <f t="shared" si="709"/>
        <v>0</v>
      </c>
      <c r="O828" s="23">
        <f t="shared" si="709"/>
        <v>0</v>
      </c>
      <c r="P828" s="23">
        <f t="shared" si="709"/>
        <v>0</v>
      </c>
      <c r="Q828" s="23">
        <f t="shared" si="709"/>
        <v>0</v>
      </c>
      <c r="R828" s="23">
        <f t="shared" si="709"/>
        <v>0</v>
      </c>
      <c r="S828" s="23">
        <f t="shared" si="709"/>
        <v>0</v>
      </c>
      <c r="T828" s="23">
        <f t="shared" si="709"/>
        <v>0</v>
      </c>
      <c r="U828" s="23">
        <f t="shared" si="709"/>
        <v>0</v>
      </c>
      <c r="V828" s="23">
        <f t="shared" si="709"/>
        <v>0</v>
      </c>
      <c r="W828" s="23">
        <f t="shared" si="709"/>
        <v>0</v>
      </c>
      <c r="X828" s="23">
        <f t="shared" si="709"/>
        <v>0</v>
      </c>
      <c r="Y828" s="23">
        <f t="shared" si="709"/>
        <v>0</v>
      </c>
      <c r="Z828" s="23">
        <f t="shared" si="709"/>
        <v>0</v>
      </c>
      <c r="AA828" s="23">
        <f t="shared" si="709"/>
        <v>0</v>
      </c>
      <c r="AB828" s="23">
        <f t="shared" si="709"/>
        <v>0</v>
      </c>
      <c r="AC828" s="23">
        <f t="shared" si="709"/>
        <v>0</v>
      </c>
      <c r="AD828" s="30"/>
      <c r="AE828" s="94"/>
    </row>
    <row r="829" spans="1:31" ht="26.4" customHeight="1" x14ac:dyDescent="0.25">
      <c r="A829" s="99"/>
      <c r="B829" s="95" t="s">
        <v>15</v>
      </c>
      <c r="C829" s="19"/>
      <c r="D829" s="20"/>
      <c r="E829" s="20"/>
      <c r="F829" s="19"/>
      <c r="G829" s="23">
        <f>G758+G776+G818</f>
        <v>0</v>
      </c>
      <c r="H829" s="23">
        <f t="shared" ref="H829:AC829" si="710">H758+H776+H818</f>
        <v>0</v>
      </c>
      <c r="I829" s="23">
        <f t="shared" si="710"/>
        <v>0</v>
      </c>
      <c r="J829" s="23">
        <f t="shared" si="710"/>
        <v>0</v>
      </c>
      <c r="K829" s="23">
        <f t="shared" si="710"/>
        <v>0</v>
      </c>
      <c r="L829" s="23">
        <f t="shared" si="710"/>
        <v>0</v>
      </c>
      <c r="M829" s="23">
        <f t="shared" si="710"/>
        <v>0</v>
      </c>
      <c r="N829" s="23">
        <f t="shared" si="710"/>
        <v>0</v>
      </c>
      <c r="O829" s="23">
        <f t="shared" si="710"/>
        <v>0</v>
      </c>
      <c r="P829" s="23">
        <f t="shared" si="710"/>
        <v>0</v>
      </c>
      <c r="Q829" s="23">
        <f t="shared" si="710"/>
        <v>0</v>
      </c>
      <c r="R829" s="23">
        <f t="shared" si="710"/>
        <v>0</v>
      </c>
      <c r="S829" s="23">
        <f t="shared" si="710"/>
        <v>0</v>
      </c>
      <c r="T829" s="23">
        <f t="shared" si="710"/>
        <v>0</v>
      </c>
      <c r="U829" s="23">
        <f t="shared" si="710"/>
        <v>0</v>
      </c>
      <c r="V829" s="23">
        <f t="shared" si="710"/>
        <v>0</v>
      </c>
      <c r="W829" s="23">
        <f t="shared" si="710"/>
        <v>0</v>
      </c>
      <c r="X829" s="23">
        <f t="shared" si="710"/>
        <v>0</v>
      </c>
      <c r="Y829" s="23">
        <f t="shared" si="710"/>
        <v>0</v>
      </c>
      <c r="Z829" s="23">
        <f t="shared" si="710"/>
        <v>0</v>
      </c>
      <c r="AA829" s="23">
        <f t="shared" si="710"/>
        <v>0</v>
      </c>
      <c r="AB829" s="23">
        <f t="shared" si="710"/>
        <v>0</v>
      </c>
      <c r="AC829" s="23">
        <f t="shared" si="710"/>
        <v>0</v>
      </c>
      <c r="AD829" s="30"/>
      <c r="AE829" s="94"/>
    </row>
    <row r="830" spans="1:31" x14ac:dyDescent="0.25">
      <c r="A830" s="99"/>
      <c r="B830" s="95" t="s">
        <v>10</v>
      </c>
      <c r="C830" s="19"/>
      <c r="D830" s="20"/>
      <c r="E830" s="20"/>
      <c r="F830" s="19"/>
      <c r="G830" s="23">
        <f t="shared" ref="G830" si="711">G759+G777+G819</f>
        <v>0</v>
      </c>
      <c r="H830" s="23">
        <f t="shared" ref="H830:AC830" si="712">H759+H777+H819</f>
        <v>0</v>
      </c>
      <c r="I830" s="23">
        <f t="shared" si="712"/>
        <v>0</v>
      </c>
      <c r="J830" s="23">
        <f t="shared" si="712"/>
        <v>0</v>
      </c>
      <c r="K830" s="23">
        <f t="shared" si="712"/>
        <v>0</v>
      </c>
      <c r="L830" s="23">
        <f t="shared" si="712"/>
        <v>0</v>
      </c>
      <c r="M830" s="23">
        <f t="shared" si="712"/>
        <v>0</v>
      </c>
      <c r="N830" s="23">
        <f t="shared" si="712"/>
        <v>0</v>
      </c>
      <c r="O830" s="23">
        <f t="shared" si="712"/>
        <v>0</v>
      </c>
      <c r="P830" s="23">
        <f t="shared" si="712"/>
        <v>0</v>
      </c>
      <c r="Q830" s="23">
        <f t="shared" si="712"/>
        <v>0</v>
      </c>
      <c r="R830" s="23">
        <f t="shared" si="712"/>
        <v>0</v>
      </c>
      <c r="S830" s="23">
        <f t="shared" si="712"/>
        <v>0</v>
      </c>
      <c r="T830" s="23">
        <f t="shared" si="712"/>
        <v>0</v>
      </c>
      <c r="U830" s="23">
        <f t="shared" si="712"/>
        <v>0</v>
      </c>
      <c r="V830" s="23">
        <f t="shared" si="712"/>
        <v>0</v>
      </c>
      <c r="W830" s="23">
        <f t="shared" si="712"/>
        <v>0</v>
      </c>
      <c r="X830" s="23">
        <f t="shared" si="712"/>
        <v>0</v>
      </c>
      <c r="Y830" s="23">
        <f t="shared" si="712"/>
        <v>0</v>
      </c>
      <c r="Z830" s="23">
        <f t="shared" si="712"/>
        <v>0</v>
      </c>
      <c r="AA830" s="23">
        <f t="shared" si="712"/>
        <v>0</v>
      </c>
      <c r="AB830" s="23">
        <f t="shared" si="712"/>
        <v>0</v>
      </c>
      <c r="AC830" s="23">
        <f t="shared" si="712"/>
        <v>0</v>
      </c>
      <c r="AD830" s="30"/>
      <c r="AE830" s="94"/>
    </row>
    <row r="831" spans="1:31" x14ac:dyDescent="0.25">
      <c r="A831" s="107" t="s">
        <v>23</v>
      </c>
      <c r="B831" s="95" t="s">
        <v>75</v>
      </c>
      <c r="C831" s="19"/>
      <c r="D831" s="20"/>
      <c r="E831" s="20"/>
      <c r="F831" s="19"/>
      <c r="G831" s="23">
        <f>SUM(G832:G835)</f>
        <v>23968128.798999995</v>
      </c>
      <c r="H831" s="23">
        <f t="shared" ref="H831:AC831" si="713">SUM(H832:H835)</f>
        <v>6262090.9172800025</v>
      </c>
      <c r="I831" s="23">
        <f t="shared" si="713"/>
        <v>5992002.9000000013</v>
      </c>
      <c r="J831" s="23">
        <f t="shared" si="713"/>
        <v>6262090.9172800025</v>
      </c>
      <c r="K831" s="23">
        <f t="shared" si="713"/>
        <v>7679794.6299999999</v>
      </c>
      <c r="L831" s="23">
        <f t="shared" si="713"/>
        <v>0</v>
      </c>
      <c r="M831" s="23">
        <f t="shared" si="713"/>
        <v>4071288.9729999998</v>
      </c>
      <c r="N831" s="23">
        <f t="shared" si="713"/>
        <v>0</v>
      </c>
      <c r="O831" s="23">
        <f t="shared" si="713"/>
        <v>6225042.2960000001</v>
      </c>
      <c r="P831" s="23">
        <f t="shared" si="713"/>
        <v>0</v>
      </c>
      <c r="Q831" s="23">
        <f t="shared" si="713"/>
        <v>24779469.310629997</v>
      </c>
      <c r="R831" s="23">
        <f t="shared" si="713"/>
        <v>11525</v>
      </c>
      <c r="S831" s="23">
        <f t="shared" si="713"/>
        <v>4297977.9839300001</v>
      </c>
      <c r="T831" s="23">
        <f t="shared" si="713"/>
        <v>11525</v>
      </c>
      <c r="U831" s="23">
        <f t="shared" si="713"/>
        <v>8432759.7387300003</v>
      </c>
      <c r="V831" s="23">
        <f t="shared" si="713"/>
        <v>0</v>
      </c>
      <c r="W831" s="23">
        <f t="shared" si="713"/>
        <v>5219818.3560300013</v>
      </c>
      <c r="X831" s="23">
        <f t="shared" si="713"/>
        <v>0</v>
      </c>
      <c r="Y831" s="23">
        <f t="shared" si="713"/>
        <v>6828913.2319399985</v>
      </c>
      <c r="Z831" s="23">
        <f t="shared" si="713"/>
        <v>0</v>
      </c>
      <c r="AA831" s="23">
        <f t="shared" si="713"/>
        <v>25958205.300000004</v>
      </c>
      <c r="AB831" s="23">
        <f t="shared" si="713"/>
        <v>25881544.100000005</v>
      </c>
      <c r="AC831" s="23">
        <f t="shared" si="713"/>
        <v>25922352.700000003</v>
      </c>
      <c r="AD831" s="30"/>
      <c r="AE831" s="94"/>
    </row>
    <row r="832" spans="1:31" x14ac:dyDescent="0.25">
      <c r="A832" s="108"/>
      <c r="B832" s="95" t="s">
        <v>13</v>
      </c>
      <c r="C832" s="19"/>
      <c r="D832" s="20"/>
      <c r="E832" s="20"/>
      <c r="F832" s="19"/>
      <c r="G832" s="23">
        <f t="shared" ref="G832:AC832" si="714">G43+G137+G172+G297+G747+G827</f>
        <v>23170696.998999998</v>
      </c>
      <c r="H832" s="23">
        <f t="shared" si="714"/>
        <v>6257886.5172800021</v>
      </c>
      <c r="I832" s="23">
        <f t="shared" si="714"/>
        <v>5956402.9000000013</v>
      </c>
      <c r="J832" s="23">
        <f t="shared" si="714"/>
        <v>6257886.5172800021</v>
      </c>
      <c r="K832" s="23">
        <f t="shared" si="714"/>
        <v>7485704.9299999997</v>
      </c>
      <c r="L832" s="23">
        <f t="shared" si="714"/>
        <v>0</v>
      </c>
      <c r="M832" s="23">
        <f t="shared" si="714"/>
        <v>3897715.8729999997</v>
      </c>
      <c r="N832" s="23">
        <f t="shared" si="714"/>
        <v>0</v>
      </c>
      <c r="O832" s="23">
        <f t="shared" si="714"/>
        <v>5830873.2960000001</v>
      </c>
      <c r="P832" s="23">
        <f t="shared" si="714"/>
        <v>0</v>
      </c>
      <c r="Q832" s="23">
        <f t="shared" si="714"/>
        <v>23557993.71063</v>
      </c>
      <c r="R832" s="23">
        <f t="shared" si="714"/>
        <v>11525</v>
      </c>
      <c r="S832" s="23">
        <f t="shared" si="714"/>
        <v>4220472.9839300001</v>
      </c>
      <c r="T832" s="23">
        <f t="shared" si="714"/>
        <v>11525</v>
      </c>
      <c r="U832" s="23">
        <f t="shared" si="714"/>
        <v>8050883.0487299999</v>
      </c>
      <c r="V832" s="23">
        <f t="shared" si="714"/>
        <v>0</v>
      </c>
      <c r="W832" s="23">
        <f t="shared" si="714"/>
        <v>4851697.826030001</v>
      </c>
      <c r="X832" s="23">
        <f t="shared" si="714"/>
        <v>0</v>
      </c>
      <c r="Y832" s="23">
        <f t="shared" si="714"/>
        <v>6434939.8519399986</v>
      </c>
      <c r="Z832" s="23">
        <f t="shared" si="714"/>
        <v>0</v>
      </c>
      <c r="AA832" s="23">
        <f t="shared" si="714"/>
        <v>25793645.300000004</v>
      </c>
      <c r="AB832" s="23">
        <f t="shared" si="714"/>
        <v>25717962.100000005</v>
      </c>
      <c r="AC832" s="23">
        <f t="shared" si="714"/>
        <v>25758770.700000003</v>
      </c>
      <c r="AD832" s="30"/>
      <c r="AE832" s="94"/>
    </row>
    <row r="833" spans="1:31" x14ac:dyDescent="0.25">
      <c r="A833" s="108"/>
      <c r="B833" s="95" t="s">
        <v>14</v>
      </c>
      <c r="C833" s="19"/>
      <c r="D833" s="20"/>
      <c r="E833" s="20"/>
      <c r="F833" s="19"/>
      <c r="G833" s="23">
        <f t="shared" ref="G833:AC833" si="715">G44+G138+G173+G298+G748+G828</f>
        <v>654383.9</v>
      </c>
      <c r="H833" s="23">
        <f t="shared" si="715"/>
        <v>0</v>
      </c>
      <c r="I833" s="23">
        <f t="shared" si="715"/>
        <v>0</v>
      </c>
      <c r="J833" s="23">
        <f t="shared" si="715"/>
        <v>0</v>
      </c>
      <c r="K833" s="23">
        <f t="shared" si="715"/>
        <v>157989.70000000001</v>
      </c>
      <c r="L833" s="23">
        <f t="shared" si="715"/>
        <v>0</v>
      </c>
      <c r="M833" s="23">
        <f t="shared" si="715"/>
        <v>153946</v>
      </c>
      <c r="N833" s="23">
        <f t="shared" si="715"/>
        <v>0</v>
      </c>
      <c r="O833" s="23">
        <f t="shared" si="715"/>
        <v>342448.2</v>
      </c>
      <c r="P833" s="23">
        <f t="shared" si="715"/>
        <v>0</v>
      </c>
      <c r="Q833" s="23">
        <f t="shared" si="715"/>
        <v>908319.70000000007</v>
      </c>
      <c r="R833" s="23">
        <f t="shared" si="715"/>
        <v>0</v>
      </c>
      <c r="S833" s="23">
        <f t="shared" si="715"/>
        <v>26000</v>
      </c>
      <c r="T833" s="23">
        <f t="shared" si="715"/>
        <v>0</v>
      </c>
      <c r="U833" s="23">
        <f t="shared" si="715"/>
        <v>320460.09000000003</v>
      </c>
      <c r="V833" s="23">
        <f t="shared" si="715"/>
        <v>0</v>
      </c>
      <c r="W833" s="23">
        <f t="shared" si="715"/>
        <v>318272.73</v>
      </c>
      <c r="X833" s="23">
        <f t="shared" si="715"/>
        <v>0</v>
      </c>
      <c r="Y833" s="23">
        <f t="shared" si="715"/>
        <v>243586.88</v>
      </c>
      <c r="Z833" s="23">
        <f t="shared" si="715"/>
        <v>0</v>
      </c>
      <c r="AA833" s="23">
        <f t="shared" si="715"/>
        <v>0</v>
      </c>
      <c r="AB833" s="23">
        <f t="shared" si="715"/>
        <v>0</v>
      </c>
      <c r="AC833" s="23">
        <f t="shared" si="715"/>
        <v>0</v>
      </c>
      <c r="AD833" s="30"/>
      <c r="AE833" s="94"/>
    </row>
    <row r="834" spans="1:31" x14ac:dyDescent="0.25">
      <c r="A834" s="108"/>
      <c r="B834" s="95" t="s">
        <v>15</v>
      </c>
      <c r="C834" s="19"/>
      <c r="D834" s="20"/>
      <c r="E834" s="20"/>
      <c r="F834" s="19"/>
      <c r="G834" s="23">
        <f t="shared" ref="G834:AC834" si="716">G45+G139+G174+G299+G749+G829</f>
        <v>143047.9</v>
      </c>
      <c r="H834" s="23">
        <f t="shared" si="716"/>
        <v>4204.3999999999996</v>
      </c>
      <c r="I834" s="23">
        <f t="shared" si="716"/>
        <v>35600</v>
      </c>
      <c r="J834" s="23">
        <f t="shared" si="716"/>
        <v>4204.3999999999996</v>
      </c>
      <c r="K834" s="23">
        <f t="shared" si="716"/>
        <v>36100</v>
      </c>
      <c r="L834" s="23">
        <f t="shared" si="716"/>
        <v>0</v>
      </c>
      <c r="M834" s="23">
        <f t="shared" si="716"/>
        <v>19627.099999999999</v>
      </c>
      <c r="N834" s="23">
        <f t="shared" si="716"/>
        <v>0</v>
      </c>
      <c r="O834" s="23">
        <f t="shared" si="716"/>
        <v>51720.800000000003</v>
      </c>
      <c r="P834" s="23">
        <f t="shared" si="716"/>
        <v>0</v>
      </c>
      <c r="Q834" s="23">
        <f t="shared" si="716"/>
        <v>313155.90000000002</v>
      </c>
      <c r="R834" s="23">
        <f t="shared" si="716"/>
        <v>0</v>
      </c>
      <c r="S834" s="23">
        <f t="shared" si="716"/>
        <v>51505</v>
      </c>
      <c r="T834" s="23">
        <f t="shared" si="716"/>
        <v>0</v>
      </c>
      <c r="U834" s="23">
        <f t="shared" si="716"/>
        <v>61416.6</v>
      </c>
      <c r="V834" s="23">
        <f t="shared" si="716"/>
        <v>0</v>
      </c>
      <c r="W834" s="23">
        <f t="shared" si="716"/>
        <v>49847.8</v>
      </c>
      <c r="X834" s="23">
        <f t="shared" si="716"/>
        <v>0</v>
      </c>
      <c r="Y834" s="23">
        <f t="shared" si="716"/>
        <v>150386.5</v>
      </c>
      <c r="Z834" s="23">
        <f t="shared" si="716"/>
        <v>0</v>
      </c>
      <c r="AA834" s="23">
        <f t="shared" si="716"/>
        <v>164560</v>
      </c>
      <c r="AB834" s="23">
        <f t="shared" si="716"/>
        <v>163582</v>
      </c>
      <c r="AC834" s="23">
        <f t="shared" si="716"/>
        <v>163582</v>
      </c>
      <c r="AD834" s="30"/>
      <c r="AE834" s="94"/>
    </row>
    <row r="835" spans="1:31" x14ac:dyDescent="0.25">
      <c r="A835" s="109"/>
      <c r="B835" s="95" t="s">
        <v>12</v>
      </c>
      <c r="C835" s="19"/>
      <c r="D835" s="20"/>
      <c r="E835" s="20"/>
      <c r="F835" s="19"/>
      <c r="G835" s="23">
        <f t="shared" ref="G835:AC835" si="717">G46+G140+G175+G300+G750+G830</f>
        <v>0</v>
      </c>
      <c r="H835" s="23">
        <f t="shared" si="717"/>
        <v>0</v>
      </c>
      <c r="I835" s="23">
        <f t="shared" si="717"/>
        <v>0</v>
      </c>
      <c r="J835" s="23">
        <f t="shared" si="717"/>
        <v>0</v>
      </c>
      <c r="K835" s="23">
        <f t="shared" si="717"/>
        <v>0</v>
      </c>
      <c r="L835" s="23">
        <f t="shared" si="717"/>
        <v>0</v>
      </c>
      <c r="M835" s="23">
        <f t="shared" si="717"/>
        <v>0</v>
      </c>
      <c r="N835" s="23">
        <f t="shared" si="717"/>
        <v>0</v>
      </c>
      <c r="O835" s="23">
        <f t="shared" si="717"/>
        <v>0</v>
      </c>
      <c r="P835" s="23">
        <f t="shared" si="717"/>
        <v>0</v>
      </c>
      <c r="Q835" s="23">
        <f t="shared" si="717"/>
        <v>0</v>
      </c>
      <c r="R835" s="23">
        <f t="shared" si="717"/>
        <v>0</v>
      </c>
      <c r="S835" s="23">
        <f t="shared" si="717"/>
        <v>0</v>
      </c>
      <c r="T835" s="23">
        <f t="shared" si="717"/>
        <v>0</v>
      </c>
      <c r="U835" s="23">
        <f t="shared" si="717"/>
        <v>0</v>
      </c>
      <c r="V835" s="23">
        <f t="shared" si="717"/>
        <v>0</v>
      </c>
      <c r="W835" s="23">
        <f t="shared" si="717"/>
        <v>0</v>
      </c>
      <c r="X835" s="23">
        <f t="shared" si="717"/>
        <v>0</v>
      </c>
      <c r="Y835" s="23">
        <f t="shared" si="717"/>
        <v>0</v>
      </c>
      <c r="Z835" s="23">
        <f t="shared" si="717"/>
        <v>0</v>
      </c>
      <c r="AA835" s="23">
        <f t="shared" si="717"/>
        <v>0</v>
      </c>
      <c r="AB835" s="23">
        <f t="shared" si="717"/>
        <v>0</v>
      </c>
      <c r="AC835" s="23">
        <f t="shared" si="717"/>
        <v>0</v>
      </c>
      <c r="AD835" s="30"/>
      <c r="AE835" s="94"/>
    </row>
    <row r="836" spans="1:31" ht="26.4" customHeight="1" x14ac:dyDescent="0.25">
      <c r="A836" s="102" t="s">
        <v>257</v>
      </c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4"/>
    </row>
    <row r="837" spans="1:31" ht="21" customHeight="1" x14ac:dyDescent="0.25">
      <c r="A837" s="102" t="s">
        <v>90</v>
      </c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4"/>
    </row>
    <row r="838" spans="1:31" ht="27" customHeight="1" x14ac:dyDescent="0.25">
      <c r="A838" s="102" t="s">
        <v>258</v>
      </c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4"/>
    </row>
    <row r="839" spans="1:31" ht="19.95" customHeight="1" x14ac:dyDescent="0.25">
      <c r="A839" s="102" t="s">
        <v>259</v>
      </c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4"/>
    </row>
    <row r="840" spans="1:31" ht="26.4" customHeight="1" x14ac:dyDescent="0.25">
      <c r="A840" s="99" t="s">
        <v>260</v>
      </c>
      <c r="B840" s="95" t="s">
        <v>150</v>
      </c>
      <c r="C840" s="19"/>
      <c r="D840" s="20"/>
      <c r="E840" s="20"/>
      <c r="F840" s="19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100" t="s">
        <v>508</v>
      </c>
      <c r="AE840" s="100" t="s">
        <v>345</v>
      </c>
    </row>
    <row r="841" spans="1:31" ht="33" customHeight="1" x14ac:dyDescent="0.25">
      <c r="A841" s="99"/>
      <c r="B841" s="95" t="s">
        <v>120</v>
      </c>
      <c r="C841" s="19"/>
      <c r="D841" s="20"/>
      <c r="E841" s="20"/>
      <c r="F841" s="19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100"/>
      <c r="AE841" s="100"/>
    </row>
    <row r="842" spans="1:31" ht="33" customHeight="1" x14ac:dyDescent="0.25">
      <c r="A842" s="99"/>
      <c r="B842" s="95" t="s">
        <v>101</v>
      </c>
      <c r="C842" s="19"/>
      <c r="D842" s="20"/>
      <c r="E842" s="20"/>
      <c r="F842" s="19"/>
      <c r="G842" s="23">
        <f>SUM(G843:G850)</f>
        <v>317330.39999999997</v>
      </c>
      <c r="H842" s="23">
        <f t="shared" ref="H842:AC842" si="718">SUM(H843:H850)</f>
        <v>77836.900000000009</v>
      </c>
      <c r="I842" s="23">
        <f t="shared" si="718"/>
        <v>78550.5</v>
      </c>
      <c r="J842" s="23">
        <f t="shared" si="718"/>
        <v>77836.900000000009</v>
      </c>
      <c r="K842" s="23">
        <f t="shared" si="718"/>
        <v>113064.79999999999</v>
      </c>
      <c r="L842" s="23">
        <f t="shared" si="718"/>
        <v>0</v>
      </c>
      <c r="M842" s="23">
        <f t="shared" si="718"/>
        <v>51097.500000000007</v>
      </c>
      <c r="N842" s="23">
        <f t="shared" si="718"/>
        <v>0</v>
      </c>
      <c r="O842" s="23">
        <f t="shared" si="718"/>
        <v>74617.600000000006</v>
      </c>
      <c r="P842" s="23">
        <f t="shared" si="718"/>
        <v>0</v>
      </c>
      <c r="Q842" s="23">
        <f t="shared" si="718"/>
        <v>323219.3</v>
      </c>
      <c r="R842" s="23">
        <f t="shared" ref="R842:Y842" si="719">SUM(R843:R850)</f>
        <v>0</v>
      </c>
      <c r="S842" s="23">
        <f t="shared" si="719"/>
        <v>106247.27859999999</v>
      </c>
      <c r="T842" s="23">
        <f t="shared" si="719"/>
        <v>0</v>
      </c>
      <c r="U842" s="23">
        <f t="shared" si="719"/>
        <v>60449.149399999995</v>
      </c>
      <c r="V842" s="23">
        <f t="shared" si="719"/>
        <v>0</v>
      </c>
      <c r="W842" s="23">
        <f t="shared" si="719"/>
        <v>75082.396200000003</v>
      </c>
      <c r="X842" s="23">
        <f t="shared" si="719"/>
        <v>0</v>
      </c>
      <c r="Y842" s="23">
        <f t="shared" si="719"/>
        <v>81440.475799999986</v>
      </c>
      <c r="Z842" s="23">
        <f t="shared" si="718"/>
        <v>0</v>
      </c>
      <c r="AA842" s="23">
        <f t="shared" si="718"/>
        <v>320028.5</v>
      </c>
      <c r="AB842" s="23">
        <f t="shared" si="718"/>
        <v>320028.5</v>
      </c>
      <c r="AC842" s="23">
        <f t="shared" si="718"/>
        <v>320028.5</v>
      </c>
      <c r="AD842" s="100"/>
      <c r="AE842" s="100"/>
    </row>
    <row r="843" spans="1:31" ht="13.2" customHeight="1" x14ac:dyDescent="0.25">
      <c r="A843" s="99"/>
      <c r="B843" s="107" t="s">
        <v>17</v>
      </c>
      <c r="C843" s="19">
        <f>C854</f>
        <v>136</v>
      </c>
      <c r="D843" s="19" t="str">
        <f t="shared" ref="D843:F843" si="720">D854</f>
        <v>0705</v>
      </c>
      <c r="E843" s="19" t="str">
        <f t="shared" si="720"/>
        <v>0720000650</v>
      </c>
      <c r="F843" s="19">
        <f t="shared" si="720"/>
        <v>621</v>
      </c>
      <c r="G843" s="23">
        <f>G854</f>
        <v>61892</v>
      </c>
      <c r="H843" s="23">
        <f t="shared" ref="H843:AC843" si="721">H854</f>
        <v>14725</v>
      </c>
      <c r="I843" s="23">
        <f t="shared" si="721"/>
        <v>14725</v>
      </c>
      <c r="J843" s="23">
        <f t="shared" si="721"/>
        <v>14725</v>
      </c>
      <c r="K843" s="23">
        <f t="shared" si="721"/>
        <v>19760</v>
      </c>
      <c r="L843" s="23">
        <f t="shared" si="721"/>
        <v>0</v>
      </c>
      <c r="M843" s="23">
        <f t="shared" si="721"/>
        <v>12160</v>
      </c>
      <c r="N843" s="23">
        <f t="shared" si="721"/>
        <v>0</v>
      </c>
      <c r="O843" s="23">
        <f t="shared" si="721"/>
        <v>15247</v>
      </c>
      <c r="P843" s="23">
        <f t="shared" si="721"/>
        <v>0</v>
      </c>
      <c r="Q843" s="23">
        <f t="shared" si="721"/>
        <v>61892</v>
      </c>
      <c r="R843" s="23">
        <f t="shared" ref="R843:Y843" si="722">R854</f>
        <v>0</v>
      </c>
      <c r="S843" s="23">
        <f t="shared" si="722"/>
        <v>14725</v>
      </c>
      <c r="T843" s="23">
        <f t="shared" si="722"/>
        <v>0</v>
      </c>
      <c r="U843" s="23">
        <f t="shared" si="722"/>
        <v>19760</v>
      </c>
      <c r="V843" s="23">
        <f t="shared" si="722"/>
        <v>0</v>
      </c>
      <c r="W843" s="23">
        <f t="shared" si="722"/>
        <v>12160</v>
      </c>
      <c r="X843" s="23">
        <f t="shared" si="722"/>
        <v>0</v>
      </c>
      <c r="Y843" s="23">
        <f t="shared" si="722"/>
        <v>15247</v>
      </c>
      <c r="Z843" s="23">
        <f t="shared" si="721"/>
        <v>0</v>
      </c>
      <c r="AA843" s="23">
        <f t="shared" si="721"/>
        <v>61892</v>
      </c>
      <c r="AB843" s="23">
        <f t="shared" si="721"/>
        <v>61892</v>
      </c>
      <c r="AC843" s="23">
        <f t="shared" si="721"/>
        <v>61892</v>
      </c>
      <c r="AD843" s="100"/>
      <c r="AE843" s="100"/>
    </row>
    <row r="844" spans="1:31" ht="13.2" customHeight="1" x14ac:dyDescent="0.25">
      <c r="A844" s="99"/>
      <c r="B844" s="108"/>
      <c r="C844" s="19">
        <f>C861</f>
        <v>136</v>
      </c>
      <c r="D844" s="19" t="str">
        <f t="shared" ref="D844:F845" si="723">D861</f>
        <v>0704</v>
      </c>
      <c r="E844" s="19" t="str">
        <f t="shared" si="723"/>
        <v>0720001010</v>
      </c>
      <c r="F844" s="19">
        <f t="shared" si="723"/>
        <v>621</v>
      </c>
      <c r="G844" s="23">
        <f>G861</f>
        <v>232555.09999999998</v>
      </c>
      <c r="H844" s="23">
        <f t="shared" ref="H844:AC844" si="724">H861</f>
        <v>57497.3</v>
      </c>
      <c r="I844" s="23">
        <f t="shared" si="724"/>
        <v>57934.2</v>
      </c>
      <c r="J844" s="23">
        <f t="shared" si="724"/>
        <v>57497.3</v>
      </c>
      <c r="K844" s="23">
        <f t="shared" si="724"/>
        <v>86248.9</v>
      </c>
      <c r="L844" s="23">
        <f t="shared" si="724"/>
        <v>0</v>
      </c>
      <c r="M844" s="23">
        <f t="shared" si="724"/>
        <v>33094.400000000001</v>
      </c>
      <c r="N844" s="23">
        <f t="shared" si="724"/>
        <v>0</v>
      </c>
      <c r="O844" s="23">
        <f t="shared" si="724"/>
        <v>55277.599999999999</v>
      </c>
      <c r="P844" s="23">
        <f t="shared" si="724"/>
        <v>0</v>
      </c>
      <c r="Q844" s="23">
        <f t="shared" si="724"/>
        <v>227779.49999999997</v>
      </c>
      <c r="R844" s="23">
        <f t="shared" ref="R844:Y844" si="725">R861</f>
        <v>0</v>
      </c>
      <c r="S844" s="23">
        <f t="shared" si="725"/>
        <v>83991</v>
      </c>
      <c r="T844" s="23">
        <f t="shared" si="725"/>
        <v>0</v>
      </c>
      <c r="U844" s="23">
        <f t="shared" si="725"/>
        <v>32712.76</v>
      </c>
      <c r="V844" s="23">
        <f t="shared" si="725"/>
        <v>0</v>
      </c>
      <c r="W844" s="23">
        <f t="shared" si="725"/>
        <v>52904.22</v>
      </c>
      <c r="X844" s="23">
        <f t="shared" si="725"/>
        <v>0</v>
      </c>
      <c r="Y844" s="23">
        <f t="shared" si="725"/>
        <v>58171.519999999997</v>
      </c>
      <c r="Z844" s="23">
        <f t="shared" si="724"/>
        <v>0</v>
      </c>
      <c r="AA844" s="23">
        <f t="shared" si="724"/>
        <v>226629.5</v>
      </c>
      <c r="AB844" s="23">
        <f t="shared" si="724"/>
        <v>226629.5</v>
      </c>
      <c r="AC844" s="23">
        <f t="shared" si="724"/>
        <v>226629.5</v>
      </c>
      <c r="AD844" s="100"/>
      <c r="AE844" s="100"/>
    </row>
    <row r="845" spans="1:31" ht="13.2" customHeight="1" x14ac:dyDescent="0.25">
      <c r="A845" s="99"/>
      <c r="B845" s="108"/>
      <c r="C845" s="19">
        <f>C862</f>
        <v>136</v>
      </c>
      <c r="D845" s="19" t="str">
        <f t="shared" si="723"/>
        <v>0704</v>
      </c>
      <c r="E845" s="19" t="str">
        <f t="shared" si="723"/>
        <v>0720001010</v>
      </c>
      <c r="F845" s="19">
        <f t="shared" si="723"/>
        <v>622</v>
      </c>
      <c r="G845" s="23">
        <f>G862</f>
        <v>0</v>
      </c>
      <c r="H845" s="23">
        <f t="shared" ref="H845:AC845" si="726">H862</f>
        <v>0</v>
      </c>
      <c r="I845" s="23">
        <f t="shared" si="726"/>
        <v>0</v>
      </c>
      <c r="J845" s="23">
        <f t="shared" si="726"/>
        <v>0</v>
      </c>
      <c r="K845" s="23">
        <f t="shared" si="726"/>
        <v>0</v>
      </c>
      <c r="L845" s="23">
        <f t="shared" si="726"/>
        <v>0</v>
      </c>
      <c r="M845" s="23">
        <f t="shared" si="726"/>
        <v>0</v>
      </c>
      <c r="N845" s="23">
        <f t="shared" si="726"/>
        <v>0</v>
      </c>
      <c r="O845" s="23">
        <f t="shared" si="726"/>
        <v>0</v>
      </c>
      <c r="P845" s="23">
        <f t="shared" si="726"/>
        <v>0</v>
      </c>
      <c r="Q845" s="23">
        <f t="shared" si="726"/>
        <v>0</v>
      </c>
      <c r="R845" s="23">
        <f t="shared" ref="R845:Y845" si="727">R862</f>
        <v>0</v>
      </c>
      <c r="S845" s="23">
        <f t="shared" si="727"/>
        <v>0</v>
      </c>
      <c r="T845" s="23">
        <f t="shared" si="727"/>
        <v>0</v>
      </c>
      <c r="U845" s="23">
        <f t="shared" si="727"/>
        <v>0</v>
      </c>
      <c r="V845" s="23">
        <f t="shared" si="727"/>
        <v>0</v>
      </c>
      <c r="W845" s="23">
        <f t="shared" si="727"/>
        <v>0</v>
      </c>
      <c r="X845" s="23">
        <f t="shared" si="727"/>
        <v>0</v>
      </c>
      <c r="Y845" s="23">
        <f t="shared" si="727"/>
        <v>0</v>
      </c>
      <c r="Z845" s="23">
        <f t="shared" si="726"/>
        <v>0</v>
      </c>
      <c r="AA845" s="23">
        <f t="shared" si="726"/>
        <v>0</v>
      </c>
      <c r="AB845" s="23">
        <f t="shared" si="726"/>
        <v>0</v>
      </c>
      <c r="AC845" s="23">
        <f t="shared" si="726"/>
        <v>0</v>
      </c>
      <c r="AD845" s="100"/>
      <c r="AE845" s="100"/>
    </row>
    <row r="846" spans="1:31" ht="50.4" customHeight="1" x14ac:dyDescent="0.25">
      <c r="A846" s="99"/>
      <c r="B846" s="108"/>
      <c r="C846" s="19">
        <f>C869</f>
        <v>136</v>
      </c>
      <c r="D846" s="19" t="str">
        <f t="shared" ref="D846:F847" si="728">D869</f>
        <v>0704</v>
      </c>
      <c r="E846" s="19" t="str">
        <f t="shared" si="728"/>
        <v>0720003539</v>
      </c>
      <c r="F846" s="19">
        <f t="shared" si="728"/>
        <v>622</v>
      </c>
      <c r="G846" s="23">
        <f>G869</f>
        <v>4561.7000000000007</v>
      </c>
      <c r="H846" s="23">
        <f t="shared" ref="H846:AC846" si="729">H869</f>
        <v>1351.6</v>
      </c>
      <c r="I846" s="23">
        <f t="shared" si="729"/>
        <v>1451.3</v>
      </c>
      <c r="J846" s="23">
        <f t="shared" si="729"/>
        <v>1351.6</v>
      </c>
      <c r="K846" s="23">
        <f t="shared" si="729"/>
        <v>1335.2</v>
      </c>
      <c r="L846" s="23">
        <f t="shared" si="729"/>
        <v>0</v>
      </c>
      <c r="M846" s="23">
        <f t="shared" si="729"/>
        <v>644.29999999999995</v>
      </c>
      <c r="N846" s="23">
        <f t="shared" si="729"/>
        <v>0</v>
      </c>
      <c r="O846" s="23">
        <f t="shared" si="729"/>
        <v>1130.9000000000001</v>
      </c>
      <c r="P846" s="23">
        <f t="shared" si="729"/>
        <v>0</v>
      </c>
      <c r="Q846" s="23">
        <f t="shared" si="729"/>
        <v>4993.8</v>
      </c>
      <c r="R846" s="23">
        <f t="shared" ref="R846:Y846" si="730">R869</f>
        <v>0</v>
      </c>
      <c r="S846" s="23">
        <f t="shared" si="730"/>
        <v>1285.45</v>
      </c>
      <c r="T846" s="23">
        <f t="shared" si="730"/>
        <v>0</v>
      </c>
      <c r="U846" s="23">
        <f t="shared" si="730"/>
        <v>681.06</v>
      </c>
      <c r="V846" s="23">
        <f t="shared" si="730"/>
        <v>0</v>
      </c>
      <c r="W846" s="23">
        <f t="shared" si="730"/>
        <v>1459.32</v>
      </c>
      <c r="X846" s="23">
        <f t="shared" si="730"/>
        <v>0</v>
      </c>
      <c r="Y846" s="23">
        <f t="shared" si="730"/>
        <v>1567.97</v>
      </c>
      <c r="Z846" s="23">
        <f t="shared" si="729"/>
        <v>0</v>
      </c>
      <c r="AA846" s="23">
        <f t="shared" si="729"/>
        <v>4993.8</v>
      </c>
      <c r="AB846" s="23">
        <f t="shared" si="729"/>
        <v>4993.8</v>
      </c>
      <c r="AC846" s="23">
        <f t="shared" si="729"/>
        <v>4993.8</v>
      </c>
      <c r="AD846" s="100"/>
      <c r="AE846" s="100"/>
    </row>
    <row r="847" spans="1:31" ht="26.4" customHeight="1" x14ac:dyDescent="0.25">
      <c r="A847" s="99"/>
      <c r="B847" s="109"/>
      <c r="C847" s="19">
        <f>C870</f>
        <v>136</v>
      </c>
      <c r="D847" s="20" t="str">
        <f>D870</f>
        <v>0704</v>
      </c>
      <c r="E847" s="19" t="str">
        <f t="shared" si="728"/>
        <v>0720003589</v>
      </c>
      <c r="F847" s="19">
        <f t="shared" si="728"/>
        <v>321</v>
      </c>
      <c r="G847" s="23">
        <f>G870</f>
        <v>18321.599999999999</v>
      </c>
      <c r="H847" s="23">
        <f t="shared" ref="H847:AC847" si="731">H870</f>
        <v>4263</v>
      </c>
      <c r="I847" s="23">
        <f t="shared" si="731"/>
        <v>4440</v>
      </c>
      <c r="J847" s="23">
        <f t="shared" si="731"/>
        <v>4263</v>
      </c>
      <c r="K847" s="23">
        <f t="shared" si="731"/>
        <v>5720.7</v>
      </c>
      <c r="L847" s="23">
        <f t="shared" si="731"/>
        <v>0</v>
      </c>
      <c r="M847" s="23">
        <f t="shared" si="731"/>
        <v>5198.8</v>
      </c>
      <c r="N847" s="23">
        <f t="shared" si="731"/>
        <v>0</v>
      </c>
      <c r="O847" s="23">
        <f t="shared" si="731"/>
        <v>2962.1</v>
      </c>
      <c r="P847" s="23">
        <f t="shared" si="731"/>
        <v>0</v>
      </c>
      <c r="Q847" s="23">
        <f t="shared" si="731"/>
        <v>28554</v>
      </c>
      <c r="R847" s="23">
        <f t="shared" ref="R847:Y847" si="732">R870</f>
        <v>0</v>
      </c>
      <c r="S847" s="23">
        <f t="shared" si="732"/>
        <v>6245.8285999999998</v>
      </c>
      <c r="T847" s="23">
        <f t="shared" si="732"/>
        <v>0</v>
      </c>
      <c r="U847" s="23">
        <f t="shared" si="732"/>
        <v>7295.3293999999996</v>
      </c>
      <c r="V847" s="23">
        <f t="shared" si="732"/>
        <v>0</v>
      </c>
      <c r="W847" s="23">
        <f t="shared" si="732"/>
        <v>8558.8562000000002</v>
      </c>
      <c r="X847" s="23">
        <f t="shared" si="732"/>
        <v>0</v>
      </c>
      <c r="Y847" s="23">
        <f t="shared" si="732"/>
        <v>6453.9858000000004</v>
      </c>
      <c r="Z847" s="23">
        <f t="shared" si="731"/>
        <v>0</v>
      </c>
      <c r="AA847" s="23">
        <f t="shared" si="731"/>
        <v>26513.200000000001</v>
      </c>
      <c r="AB847" s="23">
        <f t="shared" si="731"/>
        <v>26513.200000000001</v>
      </c>
      <c r="AC847" s="23">
        <f t="shared" si="731"/>
        <v>26513.200000000001</v>
      </c>
      <c r="AD847" s="100"/>
      <c r="AE847" s="100"/>
    </row>
    <row r="848" spans="1:31" ht="13.2" customHeight="1" x14ac:dyDescent="0.25">
      <c r="A848" s="99"/>
      <c r="B848" s="95" t="s">
        <v>14</v>
      </c>
      <c r="C848" s="19"/>
      <c r="D848" s="20"/>
      <c r="E848" s="20"/>
      <c r="F848" s="19"/>
      <c r="G848" s="23">
        <f>G855+G863+G871</f>
        <v>0</v>
      </c>
      <c r="H848" s="23">
        <f t="shared" ref="H848:AC848" si="733">H855+H863+H871</f>
        <v>0</v>
      </c>
      <c r="I848" s="23">
        <f t="shared" si="733"/>
        <v>0</v>
      </c>
      <c r="J848" s="23">
        <f t="shared" si="733"/>
        <v>0</v>
      </c>
      <c r="K848" s="23">
        <f t="shared" si="733"/>
        <v>0</v>
      </c>
      <c r="L848" s="23">
        <f t="shared" si="733"/>
        <v>0</v>
      </c>
      <c r="M848" s="23">
        <f t="shared" si="733"/>
        <v>0</v>
      </c>
      <c r="N848" s="23">
        <f t="shared" si="733"/>
        <v>0</v>
      </c>
      <c r="O848" s="23">
        <f t="shared" si="733"/>
        <v>0</v>
      </c>
      <c r="P848" s="23">
        <f t="shared" si="733"/>
        <v>0</v>
      </c>
      <c r="Q848" s="23">
        <f t="shared" si="733"/>
        <v>0</v>
      </c>
      <c r="R848" s="23">
        <f t="shared" ref="R848:Y848" si="734">R855+R863+R871</f>
        <v>0</v>
      </c>
      <c r="S848" s="23">
        <f t="shared" si="734"/>
        <v>0</v>
      </c>
      <c r="T848" s="23">
        <f t="shared" si="734"/>
        <v>0</v>
      </c>
      <c r="U848" s="23">
        <f t="shared" si="734"/>
        <v>0</v>
      </c>
      <c r="V848" s="23">
        <f t="shared" si="734"/>
        <v>0</v>
      </c>
      <c r="W848" s="23">
        <f t="shared" si="734"/>
        <v>0</v>
      </c>
      <c r="X848" s="23">
        <f t="shared" si="734"/>
        <v>0</v>
      </c>
      <c r="Y848" s="23">
        <f t="shared" si="734"/>
        <v>0</v>
      </c>
      <c r="Z848" s="23">
        <f t="shared" si="733"/>
        <v>0</v>
      </c>
      <c r="AA848" s="23">
        <f t="shared" si="733"/>
        <v>0</v>
      </c>
      <c r="AB848" s="23">
        <f t="shared" si="733"/>
        <v>0</v>
      </c>
      <c r="AC848" s="23">
        <f t="shared" si="733"/>
        <v>0</v>
      </c>
      <c r="AD848" s="100"/>
      <c r="AE848" s="100"/>
    </row>
    <row r="849" spans="1:31" ht="13.2" customHeight="1" x14ac:dyDescent="0.25">
      <c r="A849" s="99"/>
      <c r="B849" s="95" t="s">
        <v>15</v>
      </c>
      <c r="C849" s="19"/>
      <c r="D849" s="20"/>
      <c r="E849" s="20"/>
      <c r="F849" s="19"/>
      <c r="G849" s="23">
        <f>G856+G864+G872</f>
        <v>0</v>
      </c>
      <c r="H849" s="23">
        <f t="shared" ref="H849:AC849" si="735">H856+H864+H872</f>
        <v>0</v>
      </c>
      <c r="I849" s="23">
        <f t="shared" si="735"/>
        <v>0</v>
      </c>
      <c r="J849" s="23">
        <f t="shared" si="735"/>
        <v>0</v>
      </c>
      <c r="K849" s="23">
        <f t="shared" si="735"/>
        <v>0</v>
      </c>
      <c r="L849" s="23">
        <f t="shared" si="735"/>
        <v>0</v>
      </c>
      <c r="M849" s="23">
        <f t="shared" si="735"/>
        <v>0</v>
      </c>
      <c r="N849" s="23">
        <f t="shared" si="735"/>
        <v>0</v>
      </c>
      <c r="O849" s="23">
        <f t="shared" si="735"/>
        <v>0</v>
      </c>
      <c r="P849" s="23">
        <f t="shared" si="735"/>
        <v>0</v>
      </c>
      <c r="Q849" s="23">
        <f t="shared" si="735"/>
        <v>0</v>
      </c>
      <c r="R849" s="23">
        <f t="shared" ref="R849:Y849" si="736">R856+R864+R872</f>
        <v>0</v>
      </c>
      <c r="S849" s="23">
        <f t="shared" si="736"/>
        <v>0</v>
      </c>
      <c r="T849" s="23">
        <f t="shared" si="736"/>
        <v>0</v>
      </c>
      <c r="U849" s="23">
        <f t="shared" si="736"/>
        <v>0</v>
      </c>
      <c r="V849" s="23">
        <f t="shared" si="736"/>
        <v>0</v>
      </c>
      <c r="W849" s="23">
        <f t="shared" si="736"/>
        <v>0</v>
      </c>
      <c r="X849" s="23">
        <f t="shared" si="736"/>
        <v>0</v>
      </c>
      <c r="Y849" s="23">
        <f t="shared" si="736"/>
        <v>0</v>
      </c>
      <c r="Z849" s="23">
        <f t="shared" si="735"/>
        <v>0</v>
      </c>
      <c r="AA849" s="23">
        <f t="shared" si="735"/>
        <v>0</v>
      </c>
      <c r="AB849" s="23">
        <f t="shared" si="735"/>
        <v>0</v>
      </c>
      <c r="AC849" s="23">
        <f t="shared" si="735"/>
        <v>0</v>
      </c>
      <c r="AD849" s="100"/>
      <c r="AE849" s="100"/>
    </row>
    <row r="850" spans="1:31" ht="13.2" customHeight="1" x14ac:dyDescent="0.25">
      <c r="A850" s="99"/>
      <c r="B850" s="95" t="s">
        <v>12</v>
      </c>
      <c r="C850" s="19"/>
      <c r="D850" s="20"/>
      <c r="E850" s="20"/>
      <c r="F850" s="19"/>
      <c r="G850" s="23">
        <f>G857+G865+G873</f>
        <v>0</v>
      </c>
      <c r="H850" s="23">
        <f t="shared" ref="H850:AC850" si="737">H857+H865+H873</f>
        <v>0</v>
      </c>
      <c r="I850" s="23">
        <f t="shared" si="737"/>
        <v>0</v>
      </c>
      <c r="J850" s="23">
        <f t="shared" si="737"/>
        <v>0</v>
      </c>
      <c r="K850" s="23">
        <f t="shared" si="737"/>
        <v>0</v>
      </c>
      <c r="L850" s="23">
        <f t="shared" si="737"/>
        <v>0</v>
      </c>
      <c r="M850" s="23">
        <f t="shared" si="737"/>
        <v>0</v>
      </c>
      <c r="N850" s="23">
        <f t="shared" si="737"/>
        <v>0</v>
      </c>
      <c r="O850" s="23">
        <f t="shared" si="737"/>
        <v>0</v>
      </c>
      <c r="P850" s="23">
        <f t="shared" si="737"/>
        <v>0</v>
      </c>
      <c r="Q850" s="23">
        <f t="shared" si="737"/>
        <v>0</v>
      </c>
      <c r="R850" s="23">
        <f t="shared" ref="R850:Y850" si="738">R857+R865+R873</f>
        <v>0</v>
      </c>
      <c r="S850" s="23">
        <f t="shared" si="738"/>
        <v>0</v>
      </c>
      <c r="T850" s="23">
        <f t="shared" si="738"/>
        <v>0</v>
      </c>
      <c r="U850" s="23">
        <f t="shared" si="738"/>
        <v>0</v>
      </c>
      <c r="V850" s="23">
        <f t="shared" si="738"/>
        <v>0</v>
      </c>
      <c r="W850" s="23">
        <f t="shared" si="738"/>
        <v>0</v>
      </c>
      <c r="X850" s="23">
        <f t="shared" si="738"/>
        <v>0</v>
      </c>
      <c r="Y850" s="23">
        <f t="shared" si="738"/>
        <v>0</v>
      </c>
      <c r="Z850" s="23">
        <f t="shared" si="737"/>
        <v>0</v>
      </c>
      <c r="AA850" s="23">
        <f t="shared" si="737"/>
        <v>0</v>
      </c>
      <c r="AB850" s="23">
        <f t="shared" si="737"/>
        <v>0</v>
      </c>
      <c r="AC850" s="23">
        <f t="shared" si="737"/>
        <v>0</v>
      </c>
      <c r="AD850" s="100"/>
      <c r="AE850" s="100"/>
    </row>
    <row r="851" spans="1:31" ht="27.6" customHeight="1" x14ac:dyDescent="0.25">
      <c r="A851" s="99" t="s">
        <v>510</v>
      </c>
      <c r="B851" s="90" t="s">
        <v>151</v>
      </c>
      <c r="C851" s="19"/>
      <c r="D851" s="20"/>
      <c r="E851" s="20"/>
      <c r="F851" s="19"/>
      <c r="G851" s="23">
        <f>I851+K851+M851+O851</f>
        <v>9805</v>
      </c>
      <c r="H851" s="23">
        <f>J851+L851+N851+P851</f>
        <v>2452</v>
      </c>
      <c r="I851" s="29">
        <v>2452</v>
      </c>
      <c r="J851" s="29">
        <v>2452</v>
      </c>
      <c r="K851" s="29">
        <v>2451</v>
      </c>
      <c r="L851" s="29"/>
      <c r="M851" s="29">
        <v>2451</v>
      </c>
      <c r="N851" s="29"/>
      <c r="O851" s="29">
        <v>2451</v>
      </c>
      <c r="P851" s="28"/>
      <c r="Q851" s="23">
        <f>SUM(S851:Y851)</f>
        <v>5640</v>
      </c>
      <c r="R851" s="23">
        <f>T851+V851+X851+Z851</f>
        <v>0</v>
      </c>
      <c r="S851" s="23">
        <v>1950</v>
      </c>
      <c r="T851" s="23"/>
      <c r="U851" s="23">
        <v>1850</v>
      </c>
      <c r="V851" s="23"/>
      <c r="W851" s="23">
        <v>800</v>
      </c>
      <c r="X851" s="23"/>
      <c r="Y851" s="23">
        <v>1040</v>
      </c>
      <c r="Z851" s="23"/>
      <c r="AA851" s="23">
        <v>5700</v>
      </c>
      <c r="AB851" s="23">
        <v>5800</v>
      </c>
      <c r="AC851" s="23">
        <v>6000</v>
      </c>
      <c r="AD851" s="100" t="s">
        <v>509</v>
      </c>
      <c r="AE851" s="100" t="s">
        <v>346</v>
      </c>
    </row>
    <row r="852" spans="1:31" ht="33" customHeight="1" x14ac:dyDescent="0.25">
      <c r="A852" s="99"/>
      <c r="B852" s="95" t="s">
        <v>117</v>
      </c>
      <c r="C852" s="19"/>
      <c r="D852" s="20"/>
      <c r="E852" s="20"/>
      <c r="F852" s="19"/>
      <c r="G852" s="23">
        <f t="shared" ref="G852:AC852" si="739">ROUND(G853/G851,1)</f>
        <v>6.3</v>
      </c>
      <c r="H852" s="23">
        <f t="shared" si="739"/>
        <v>6</v>
      </c>
      <c r="I852" s="23">
        <f t="shared" si="739"/>
        <v>6</v>
      </c>
      <c r="J852" s="23">
        <f t="shared" si="739"/>
        <v>6</v>
      </c>
      <c r="K852" s="23">
        <f t="shared" si="739"/>
        <v>8.1</v>
      </c>
      <c r="L852" s="23" t="e">
        <f t="shared" si="739"/>
        <v>#DIV/0!</v>
      </c>
      <c r="M852" s="23">
        <f t="shared" si="739"/>
        <v>5</v>
      </c>
      <c r="N852" s="23" t="e">
        <f t="shared" si="739"/>
        <v>#DIV/0!</v>
      </c>
      <c r="O852" s="23">
        <f t="shared" si="739"/>
        <v>6.2</v>
      </c>
      <c r="P852" s="23" t="e">
        <f t="shared" si="739"/>
        <v>#DIV/0!</v>
      </c>
      <c r="Q852" s="23">
        <f t="shared" si="739"/>
        <v>11</v>
      </c>
      <c r="R852" s="23" t="e">
        <f t="shared" si="739"/>
        <v>#DIV/0!</v>
      </c>
      <c r="S852" s="23">
        <f t="shared" si="739"/>
        <v>7.6</v>
      </c>
      <c r="T852" s="23" t="e">
        <f t="shared" si="739"/>
        <v>#DIV/0!</v>
      </c>
      <c r="U852" s="23">
        <f t="shared" si="739"/>
        <v>10.7</v>
      </c>
      <c r="V852" s="23" t="e">
        <f t="shared" si="739"/>
        <v>#DIV/0!</v>
      </c>
      <c r="W852" s="23">
        <f t="shared" si="739"/>
        <v>15.2</v>
      </c>
      <c r="X852" s="23" t="e">
        <f t="shared" si="739"/>
        <v>#DIV/0!</v>
      </c>
      <c r="Y852" s="23">
        <f t="shared" si="739"/>
        <v>14.7</v>
      </c>
      <c r="Z852" s="23" t="e">
        <f t="shared" si="739"/>
        <v>#DIV/0!</v>
      </c>
      <c r="AA852" s="23">
        <f t="shared" si="739"/>
        <v>10.9</v>
      </c>
      <c r="AB852" s="23">
        <f t="shared" si="739"/>
        <v>10.7</v>
      </c>
      <c r="AC852" s="23">
        <f t="shared" si="739"/>
        <v>10.3</v>
      </c>
      <c r="AD852" s="100"/>
      <c r="AE852" s="100"/>
    </row>
    <row r="853" spans="1:31" ht="30" customHeight="1" x14ac:dyDescent="0.25">
      <c r="A853" s="99"/>
      <c r="B853" s="95" t="s">
        <v>101</v>
      </c>
      <c r="C853" s="19"/>
      <c r="D853" s="20"/>
      <c r="E853" s="20"/>
      <c r="F853" s="19"/>
      <c r="G853" s="23">
        <f t="shared" ref="G853:AC853" si="740">SUM(G854:G857)</f>
        <v>61892</v>
      </c>
      <c r="H853" s="23">
        <f t="shared" si="740"/>
        <v>14725</v>
      </c>
      <c r="I853" s="23">
        <f t="shared" si="740"/>
        <v>14725</v>
      </c>
      <c r="J853" s="23">
        <f t="shared" si="740"/>
        <v>14725</v>
      </c>
      <c r="K853" s="23">
        <f t="shared" si="740"/>
        <v>19760</v>
      </c>
      <c r="L853" s="23">
        <f t="shared" si="740"/>
        <v>0</v>
      </c>
      <c r="M853" s="23">
        <f t="shared" si="740"/>
        <v>12160</v>
      </c>
      <c r="N853" s="23">
        <f t="shared" si="740"/>
        <v>0</v>
      </c>
      <c r="O853" s="23">
        <f t="shared" si="740"/>
        <v>15247</v>
      </c>
      <c r="P853" s="23">
        <f t="shared" si="740"/>
        <v>0</v>
      </c>
      <c r="Q853" s="23">
        <f t="shared" si="740"/>
        <v>61892</v>
      </c>
      <c r="R853" s="23">
        <f t="shared" si="740"/>
        <v>0</v>
      </c>
      <c r="S853" s="23">
        <f t="shared" si="740"/>
        <v>14725</v>
      </c>
      <c r="T853" s="23">
        <f t="shared" si="740"/>
        <v>0</v>
      </c>
      <c r="U853" s="23">
        <f t="shared" si="740"/>
        <v>19760</v>
      </c>
      <c r="V853" s="23">
        <f t="shared" si="740"/>
        <v>0</v>
      </c>
      <c r="W853" s="23">
        <f t="shared" si="740"/>
        <v>12160</v>
      </c>
      <c r="X853" s="23">
        <f t="shared" si="740"/>
        <v>0</v>
      </c>
      <c r="Y853" s="23">
        <f t="shared" si="740"/>
        <v>15247</v>
      </c>
      <c r="Z853" s="23">
        <f t="shared" si="740"/>
        <v>0</v>
      </c>
      <c r="AA853" s="23">
        <f t="shared" si="740"/>
        <v>61892</v>
      </c>
      <c r="AB853" s="23">
        <f t="shared" si="740"/>
        <v>61892</v>
      </c>
      <c r="AC853" s="23">
        <f t="shared" si="740"/>
        <v>61892</v>
      </c>
      <c r="AD853" s="100"/>
      <c r="AE853" s="100"/>
    </row>
    <row r="854" spans="1:31" x14ac:dyDescent="0.25">
      <c r="A854" s="99"/>
      <c r="B854" s="95" t="s">
        <v>17</v>
      </c>
      <c r="C854" s="19">
        <v>136</v>
      </c>
      <c r="D854" s="20" t="s">
        <v>43</v>
      </c>
      <c r="E854" s="20" t="s">
        <v>199</v>
      </c>
      <c r="F854" s="94">
        <v>621</v>
      </c>
      <c r="G854" s="23">
        <f t="shared" ref="G854:H857" si="741">I854+K854+M854+O854</f>
        <v>61892</v>
      </c>
      <c r="H854" s="28">
        <f t="shared" si="741"/>
        <v>14725</v>
      </c>
      <c r="I854" s="29">
        <v>14725</v>
      </c>
      <c r="J854" s="29">
        <v>14725</v>
      </c>
      <c r="K854" s="29">
        <v>19760</v>
      </c>
      <c r="L854" s="29"/>
      <c r="M854" s="29">
        <v>12160</v>
      </c>
      <c r="N854" s="29"/>
      <c r="O854" s="29">
        <f>18504.5-3257.5</f>
        <v>15247</v>
      </c>
      <c r="P854" s="28"/>
      <c r="Q854" s="23">
        <f t="shared" ref="Q854:Q857" si="742">S854+U854+W854+Y854</f>
        <v>61892</v>
      </c>
      <c r="R854" s="28">
        <f t="shared" ref="R854:R857" si="743">T854+V854+X854+Z854</f>
        <v>0</v>
      </c>
      <c r="S854" s="23">
        <v>14725</v>
      </c>
      <c r="T854" s="23"/>
      <c r="U854" s="23">
        <v>19760</v>
      </c>
      <c r="V854" s="23"/>
      <c r="W854" s="23">
        <v>12160</v>
      </c>
      <c r="X854" s="23"/>
      <c r="Y854" s="23">
        <v>15247</v>
      </c>
      <c r="Z854" s="23"/>
      <c r="AA854" s="23">
        <v>61892</v>
      </c>
      <c r="AB854" s="23">
        <v>61892</v>
      </c>
      <c r="AC854" s="23">
        <v>61892</v>
      </c>
      <c r="AD854" s="100"/>
      <c r="AE854" s="100"/>
    </row>
    <row r="855" spans="1:31" ht="26.4" customHeight="1" x14ac:dyDescent="0.25">
      <c r="A855" s="99"/>
      <c r="B855" s="95" t="s">
        <v>14</v>
      </c>
      <c r="C855" s="19"/>
      <c r="D855" s="20"/>
      <c r="E855" s="20"/>
      <c r="F855" s="19"/>
      <c r="G855" s="23">
        <f t="shared" si="741"/>
        <v>0</v>
      </c>
      <c r="H855" s="28">
        <f t="shared" si="741"/>
        <v>0</v>
      </c>
      <c r="I855" s="29"/>
      <c r="J855" s="29"/>
      <c r="K855" s="29"/>
      <c r="L855" s="29"/>
      <c r="M855" s="29"/>
      <c r="N855" s="29"/>
      <c r="O855" s="29"/>
      <c r="P855" s="28"/>
      <c r="Q855" s="23">
        <f t="shared" si="742"/>
        <v>0</v>
      </c>
      <c r="R855" s="28">
        <f t="shared" si="743"/>
        <v>0</v>
      </c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100"/>
      <c r="AE855" s="100"/>
    </row>
    <row r="856" spans="1:31" ht="13.2" customHeight="1" x14ac:dyDescent="0.25">
      <c r="A856" s="99"/>
      <c r="B856" s="95" t="s">
        <v>15</v>
      </c>
      <c r="C856" s="19"/>
      <c r="D856" s="20"/>
      <c r="E856" s="20"/>
      <c r="F856" s="19"/>
      <c r="G856" s="23">
        <f t="shared" si="741"/>
        <v>0</v>
      </c>
      <c r="H856" s="28">
        <f t="shared" si="741"/>
        <v>0</v>
      </c>
      <c r="I856" s="29"/>
      <c r="J856" s="29"/>
      <c r="K856" s="29"/>
      <c r="L856" s="29"/>
      <c r="M856" s="29"/>
      <c r="N856" s="29"/>
      <c r="O856" s="29"/>
      <c r="P856" s="28"/>
      <c r="Q856" s="23">
        <f t="shared" si="742"/>
        <v>0</v>
      </c>
      <c r="R856" s="28">
        <f t="shared" si="743"/>
        <v>0</v>
      </c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100"/>
      <c r="AE856" s="100"/>
    </row>
    <row r="857" spans="1:31" ht="13.2" customHeight="1" x14ac:dyDescent="0.25">
      <c r="A857" s="99"/>
      <c r="B857" s="95" t="s">
        <v>12</v>
      </c>
      <c r="C857" s="19"/>
      <c r="D857" s="20"/>
      <c r="E857" s="20"/>
      <c r="F857" s="19"/>
      <c r="G857" s="23">
        <f t="shared" si="741"/>
        <v>0</v>
      </c>
      <c r="H857" s="28">
        <f t="shared" si="741"/>
        <v>0</v>
      </c>
      <c r="I857" s="29"/>
      <c r="J857" s="29"/>
      <c r="K857" s="29"/>
      <c r="L857" s="29"/>
      <c r="M857" s="29"/>
      <c r="N857" s="29"/>
      <c r="O857" s="29"/>
      <c r="P857" s="28"/>
      <c r="Q857" s="23">
        <f t="shared" si="742"/>
        <v>0</v>
      </c>
      <c r="R857" s="28">
        <f t="shared" si="743"/>
        <v>0</v>
      </c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100"/>
      <c r="AE857" s="100"/>
    </row>
    <row r="858" spans="1:31" ht="39" customHeight="1" x14ac:dyDescent="0.25">
      <c r="A858" s="99" t="s">
        <v>261</v>
      </c>
      <c r="B858" s="90" t="s">
        <v>174</v>
      </c>
      <c r="C858" s="19"/>
      <c r="D858" s="20"/>
      <c r="E858" s="20"/>
      <c r="F858" s="19"/>
      <c r="G858" s="29">
        <v>7</v>
      </c>
      <c r="H858" s="28">
        <v>7</v>
      </c>
      <c r="I858" s="29">
        <v>7</v>
      </c>
      <c r="J858" s="29">
        <v>7</v>
      </c>
      <c r="K858" s="29">
        <v>7</v>
      </c>
      <c r="L858" s="29"/>
      <c r="M858" s="29">
        <v>7</v>
      </c>
      <c r="N858" s="29"/>
      <c r="O858" s="29">
        <v>7</v>
      </c>
      <c r="P858" s="28"/>
      <c r="Q858" s="23">
        <v>7</v>
      </c>
      <c r="R858" s="23"/>
      <c r="S858" s="23">
        <v>7</v>
      </c>
      <c r="T858" s="23"/>
      <c r="U858" s="23">
        <v>7</v>
      </c>
      <c r="V858" s="23"/>
      <c r="W858" s="23">
        <v>7</v>
      </c>
      <c r="X858" s="23"/>
      <c r="Y858" s="23">
        <v>7</v>
      </c>
      <c r="Z858" s="23"/>
      <c r="AA858" s="23">
        <v>7</v>
      </c>
      <c r="AB858" s="23">
        <v>7</v>
      </c>
      <c r="AC858" s="23">
        <v>7</v>
      </c>
      <c r="AD858" s="100" t="s">
        <v>191</v>
      </c>
      <c r="AE858" s="100" t="s">
        <v>347</v>
      </c>
    </row>
    <row r="859" spans="1:31" ht="31.95" customHeight="1" x14ac:dyDescent="0.25">
      <c r="A859" s="99"/>
      <c r="B859" s="95" t="s">
        <v>119</v>
      </c>
      <c r="C859" s="19"/>
      <c r="D859" s="20"/>
      <c r="E859" s="20"/>
      <c r="F859" s="19"/>
      <c r="G859" s="23">
        <f t="shared" ref="G859:AC859" si="744">ROUND(G860/G858,1)</f>
        <v>33222.199999999997</v>
      </c>
      <c r="H859" s="23">
        <f t="shared" si="744"/>
        <v>8213.9</v>
      </c>
      <c r="I859" s="23">
        <f t="shared" si="744"/>
        <v>8276.2999999999993</v>
      </c>
      <c r="J859" s="23">
        <f t="shared" si="744"/>
        <v>8213.9</v>
      </c>
      <c r="K859" s="23">
        <f t="shared" si="744"/>
        <v>12321.3</v>
      </c>
      <c r="L859" s="23" t="e">
        <f t="shared" si="744"/>
        <v>#DIV/0!</v>
      </c>
      <c r="M859" s="23">
        <f t="shared" si="744"/>
        <v>4727.8</v>
      </c>
      <c r="N859" s="23" t="e">
        <f t="shared" si="744"/>
        <v>#DIV/0!</v>
      </c>
      <c r="O859" s="23">
        <f t="shared" si="744"/>
        <v>7896.8</v>
      </c>
      <c r="P859" s="23" t="e">
        <f t="shared" si="744"/>
        <v>#DIV/0!</v>
      </c>
      <c r="Q859" s="23">
        <f t="shared" si="744"/>
        <v>32539.9</v>
      </c>
      <c r="R859" s="23" t="e">
        <f t="shared" si="744"/>
        <v>#DIV/0!</v>
      </c>
      <c r="S859" s="23">
        <f t="shared" si="744"/>
        <v>11998.7</v>
      </c>
      <c r="T859" s="23" t="e">
        <f t="shared" si="744"/>
        <v>#DIV/0!</v>
      </c>
      <c r="U859" s="23">
        <f t="shared" si="744"/>
        <v>4673.3</v>
      </c>
      <c r="V859" s="23" t="e">
        <f t="shared" si="744"/>
        <v>#DIV/0!</v>
      </c>
      <c r="W859" s="23">
        <f t="shared" si="744"/>
        <v>7557.7</v>
      </c>
      <c r="X859" s="23" t="e">
        <f t="shared" si="744"/>
        <v>#DIV/0!</v>
      </c>
      <c r="Y859" s="23">
        <f t="shared" si="744"/>
        <v>8310.2000000000007</v>
      </c>
      <c r="Z859" s="23" t="e">
        <f t="shared" si="744"/>
        <v>#DIV/0!</v>
      </c>
      <c r="AA859" s="23">
        <f t="shared" si="744"/>
        <v>32375.599999999999</v>
      </c>
      <c r="AB859" s="23">
        <f t="shared" si="744"/>
        <v>32375.599999999999</v>
      </c>
      <c r="AC859" s="23">
        <f t="shared" si="744"/>
        <v>32375.599999999999</v>
      </c>
      <c r="AD859" s="100"/>
      <c r="AE859" s="100"/>
    </row>
    <row r="860" spans="1:31" ht="26.4" x14ac:dyDescent="0.25">
      <c r="A860" s="99"/>
      <c r="B860" s="95" t="s">
        <v>101</v>
      </c>
      <c r="C860" s="19"/>
      <c r="D860" s="20"/>
      <c r="E860" s="20"/>
      <c r="F860" s="19"/>
      <c r="G860" s="23">
        <f t="shared" ref="G860:AC860" si="745">SUM(G861:G865)</f>
        <v>232555.09999999998</v>
      </c>
      <c r="H860" s="23">
        <f t="shared" si="745"/>
        <v>57497.3</v>
      </c>
      <c r="I860" s="23">
        <f t="shared" si="745"/>
        <v>57934.2</v>
      </c>
      <c r="J860" s="23">
        <f t="shared" si="745"/>
        <v>57497.3</v>
      </c>
      <c r="K860" s="23">
        <f t="shared" si="745"/>
        <v>86248.9</v>
      </c>
      <c r="L860" s="23">
        <f t="shared" si="745"/>
        <v>0</v>
      </c>
      <c r="M860" s="23">
        <f t="shared" si="745"/>
        <v>33094.400000000001</v>
      </c>
      <c r="N860" s="23">
        <f t="shared" si="745"/>
        <v>0</v>
      </c>
      <c r="O860" s="23">
        <f t="shared" si="745"/>
        <v>55277.599999999999</v>
      </c>
      <c r="P860" s="23">
        <f t="shared" si="745"/>
        <v>0</v>
      </c>
      <c r="Q860" s="23">
        <f t="shared" si="745"/>
        <v>227779.49999999997</v>
      </c>
      <c r="R860" s="23">
        <f t="shared" si="745"/>
        <v>0</v>
      </c>
      <c r="S860" s="23">
        <f t="shared" si="745"/>
        <v>83991</v>
      </c>
      <c r="T860" s="23">
        <f t="shared" si="745"/>
        <v>0</v>
      </c>
      <c r="U860" s="23">
        <f t="shared" si="745"/>
        <v>32712.76</v>
      </c>
      <c r="V860" s="23">
        <f t="shared" si="745"/>
        <v>0</v>
      </c>
      <c r="W860" s="23">
        <f t="shared" si="745"/>
        <v>52904.22</v>
      </c>
      <c r="X860" s="23">
        <f t="shared" si="745"/>
        <v>0</v>
      </c>
      <c r="Y860" s="23">
        <f t="shared" si="745"/>
        <v>58171.519999999997</v>
      </c>
      <c r="Z860" s="23">
        <f t="shared" si="745"/>
        <v>0</v>
      </c>
      <c r="AA860" s="23">
        <f t="shared" si="745"/>
        <v>226629.5</v>
      </c>
      <c r="AB860" s="23">
        <f t="shared" si="745"/>
        <v>226629.5</v>
      </c>
      <c r="AC860" s="23">
        <f t="shared" si="745"/>
        <v>226629.5</v>
      </c>
      <c r="AD860" s="100"/>
      <c r="AE860" s="100"/>
    </row>
    <row r="861" spans="1:31" x14ac:dyDescent="0.25">
      <c r="A861" s="99"/>
      <c r="B861" s="105" t="s">
        <v>17</v>
      </c>
      <c r="C861" s="19">
        <v>136</v>
      </c>
      <c r="D861" s="20" t="s">
        <v>44</v>
      </c>
      <c r="E861" s="20" t="s">
        <v>200</v>
      </c>
      <c r="F861" s="94">
        <v>621</v>
      </c>
      <c r="G861" s="23">
        <f t="shared" ref="G861:H865" si="746">I861+K861+M861+O861</f>
        <v>232555.09999999998</v>
      </c>
      <c r="H861" s="28">
        <f t="shared" si="746"/>
        <v>57497.3</v>
      </c>
      <c r="I861" s="29">
        <v>57934.2</v>
      </c>
      <c r="J861" s="29">
        <v>57497.3</v>
      </c>
      <c r="K861" s="29">
        <v>86248.9</v>
      </c>
      <c r="L861" s="29"/>
      <c r="M861" s="29">
        <v>33094.400000000001</v>
      </c>
      <c r="N861" s="29"/>
      <c r="O861" s="29">
        <f>62504.4-7226.8</f>
        <v>55277.599999999999</v>
      </c>
      <c r="P861" s="28"/>
      <c r="Q861" s="23">
        <f t="shared" ref="Q861:Q865" si="747">S861+U861+W861+Y861</f>
        <v>227779.49999999997</v>
      </c>
      <c r="R861" s="28">
        <f t="shared" ref="R861:R865" si="748">T861+V861+X861+Z861</f>
        <v>0</v>
      </c>
      <c r="S861" s="23">
        <v>83991</v>
      </c>
      <c r="T861" s="23"/>
      <c r="U861" s="23">
        <v>32712.76</v>
      </c>
      <c r="V861" s="23"/>
      <c r="W861" s="23">
        <f>52329.22+575</f>
        <v>52904.22</v>
      </c>
      <c r="X861" s="23"/>
      <c r="Y861" s="23">
        <f>57596.52+575</f>
        <v>58171.519999999997</v>
      </c>
      <c r="Z861" s="23"/>
      <c r="AA861" s="23">
        <v>226629.5</v>
      </c>
      <c r="AB861" s="23">
        <v>226629.5</v>
      </c>
      <c r="AC861" s="23">
        <v>226629.5</v>
      </c>
      <c r="AD861" s="100"/>
      <c r="AE861" s="100"/>
    </row>
    <row r="862" spans="1:31" ht="26.4" customHeight="1" x14ac:dyDescent="0.25">
      <c r="A862" s="99"/>
      <c r="B862" s="106"/>
      <c r="C862" s="19">
        <v>136</v>
      </c>
      <c r="D862" s="20" t="s">
        <v>44</v>
      </c>
      <c r="E862" s="20" t="s">
        <v>200</v>
      </c>
      <c r="F862" s="94">
        <v>622</v>
      </c>
      <c r="G862" s="23">
        <f t="shared" si="746"/>
        <v>0</v>
      </c>
      <c r="H862" s="28"/>
      <c r="I862" s="29"/>
      <c r="J862" s="29"/>
      <c r="K862" s="29"/>
      <c r="L862" s="29"/>
      <c r="M862" s="29"/>
      <c r="N862" s="29"/>
      <c r="O862" s="29"/>
      <c r="P862" s="28"/>
      <c r="Q862" s="23">
        <f t="shared" si="747"/>
        <v>0</v>
      </c>
      <c r="R862" s="28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100"/>
      <c r="AE862" s="100"/>
    </row>
    <row r="863" spans="1:31" ht="26.4" customHeight="1" x14ac:dyDescent="0.25">
      <c r="A863" s="99"/>
      <c r="B863" s="95" t="s">
        <v>14</v>
      </c>
      <c r="C863" s="19"/>
      <c r="D863" s="20"/>
      <c r="E863" s="20"/>
      <c r="F863" s="19"/>
      <c r="G863" s="23">
        <f t="shared" si="746"/>
        <v>0</v>
      </c>
      <c r="H863" s="28">
        <f t="shared" si="746"/>
        <v>0</v>
      </c>
      <c r="I863" s="29"/>
      <c r="J863" s="29"/>
      <c r="K863" s="29"/>
      <c r="L863" s="29"/>
      <c r="M863" s="29"/>
      <c r="N863" s="29"/>
      <c r="O863" s="29"/>
      <c r="P863" s="28"/>
      <c r="Q863" s="23">
        <f t="shared" si="747"/>
        <v>0</v>
      </c>
      <c r="R863" s="28">
        <f t="shared" si="748"/>
        <v>0</v>
      </c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100"/>
      <c r="AE863" s="100"/>
    </row>
    <row r="864" spans="1:31" ht="13.2" customHeight="1" x14ac:dyDescent="0.25">
      <c r="A864" s="99"/>
      <c r="B864" s="95" t="s">
        <v>15</v>
      </c>
      <c r="C864" s="19"/>
      <c r="D864" s="20"/>
      <c r="E864" s="20"/>
      <c r="F864" s="19"/>
      <c r="G864" s="23">
        <f t="shared" si="746"/>
        <v>0</v>
      </c>
      <c r="H864" s="28">
        <f t="shared" si="746"/>
        <v>0</v>
      </c>
      <c r="I864" s="29"/>
      <c r="J864" s="29"/>
      <c r="K864" s="29"/>
      <c r="L864" s="29"/>
      <c r="M864" s="29"/>
      <c r="N864" s="29"/>
      <c r="O864" s="29"/>
      <c r="P864" s="28"/>
      <c r="Q864" s="23">
        <f t="shared" si="747"/>
        <v>0</v>
      </c>
      <c r="R864" s="28">
        <f t="shared" si="748"/>
        <v>0</v>
      </c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100"/>
      <c r="AE864" s="100"/>
    </row>
    <row r="865" spans="1:31" ht="13.2" customHeight="1" x14ac:dyDescent="0.25">
      <c r="A865" s="99"/>
      <c r="B865" s="95" t="s">
        <v>12</v>
      </c>
      <c r="C865" s="19"/>
      <c r="D865" s="20"/>
      <c r="E865" s="20"/>
      <c r="F865" s="19"/>
      <c r="G865" s="23">
        <f t="shared" si="746"/>
        <v>0</v>
      </c>
      <c r="H865" s="28">
        <f t="shared" si="746"/>
        <v>0</v>
      </c>
      <c r="I865" s="29"/>
      <c r="J865" s="29"/>
      <c r="K865" s="29"/>
      <c r="L865" s="29"/>
      <c r="M865" s="29"/>
      <c r="N865" s="29"/>
      <c r="O865" s="29"/>
      <c r="P865" s="28"/>
      <c r="Q865" s="23">
        <f t="shared" si="747"/>
        <v>0</v>
      </c>
      <c r="R865" s="28">
        <f t="shared" si="748"/>
        <v>0</v>
      </c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100"/>
      <c r="AE865" s="100"/>
    </row>
    <row r="866" spans="1:31" ht="30.6" customHeight="1" x14ac:dyDescent="0.25">
      <c r="A866" s="99" t="s">
        <v>304</v>
      </c>
      <c r="B866" s="95" t="s">
        <v>152</v>
      </c>
      <c r="C866" s="19"/>
      <c r="D866" s="20"/>
      <c r="E866" s="20"/>
      <c r="F866" s="19"/>
      <c r="G866" s="29">
        <v>480</v>
      </c>
      <c r="H866" s="28">
        <v>480</v>
      </c>
      <c r="I866" s="29">
        <v>480</v>
      </c>
      <c r="J866" s="29">
        <v>480</v>
      </c>
      <c r="K866" s="29">
        <v>480</v>
      </c>
      <c r="L866" s="29"/>
      <c r="M866" s="29">
        <v>480</v>
      </c>
      <c r="N866" s="29"/>
      <c r="O866" s="29">
        <v>480</v>
      </c>
      <c r="P866" s="28"/>
      <c r="Q866" s="23">
        <v>525</v>
      </c>
      <c r="R866" s="23"/>
      <c r="S866" s="23">
        <v>525</v>
      </c>
      <c r="T866" s="23"/>
      <c r="U866" s="23">
        <v>525</v>
      </c>
      <c r="V866" s="23"/>
      <c r="W866" s="23">
        <v>525</v>
      </c>
      <c r="X866" s="23"/>
      <c r="Y866" s="23">
        <v>525</v>
      </c>
      <c r="Z866" s="23"/>
      <c r="AA866" s="23">
        <v>525</v>
      </c>
      <c r="AB866" s="23">
        <v>525</v>
      </c>
      <c r="AC866" s="23">
        <v>525</v>
      </c>
      <c r="AD866" s="100" t="s">
        <v>80</v>
      </c>
      <c r="AE866" s="100" t="s">
        <v>348</v>
      </c>
    </row>
    <row r="867" spans="1:31" ht="31.95" customHeight="1" x14ac:dyDescent="0.25">
      <c r="A867" s="99"/>
      <c r="B867" s="95" t="s">
        <v>116</v>
      </c>
      <c r="C867" s="19"/>
      <c r="D867" s="20"/>
      <c r="E867" s="20"/>
      <c r="F867" s="19"/>
      <c r="G867" s="23">
        <f>ROUND(G868/G866,1)</f>
        <v>47.7</v>
      </c>
      <c r="H867" s="23">
        <f t="shared" ref="H867:AC867" si="749">ROUND(H868/H866,1)</f>
        <v>11.7</v>
      </c>
      <c r="I867" s="23">
        <f t="shared" si="749"/>
        <v>12.3</v>
      </c>
      <c r="J867" s="23">
        <f t="shared" si="749"/>
        <v>11.7</v>
      </c>
      <c r="K867" s="23">
        <f t="shared" si="749"/>
        <v>14.7</v>
      </c>
      <c r="L867" s="23" t="e">
        <f t="shared" si="749"/>
        <v>#DIV/0!</v>
      </c>
      <c r="M867" s="23">
        <f t="shared" si="749"/>
        <v>12.2</v>
      </c>
      <c r="N867" s="23" t="e">
        <f t="shared" si="749"/>
        <v>#DIV/0!</v>
      </c>
      <c r="O867" s="23">
        <f t="shared" si="749"/>
        <v>8.5</v>
      </c>
      <c r="P867" s="23" t="e">
        <f t="shared" si="749"/>
        <v>#DIV/0!</v>
      </c>
      <c r="Q867" s="23">
        <f t="shared" si="749"/>
        <v>63.9</v>
      </c>
      <c r="R867" s="23" t="e">
        <f t="shared" si="749"/>
        <v>#DIV/0!</v>
      </c>
      <c r="S867" s="23">
        <f t="shared" si="749"/>
        <v>14.3</v>
      </c>
      <c r="T867" s="23" t="e">
        <f t="shared" si="749"/>
        <v>#DIV/0!</v>
      </c>
      <c r="U867" s="23">
        <f t="shared" si="749"/>
        <v>15.2</v>
      </c>
      <c r="V867" s="23" t="e">
        <f t="shared" si="749"/>
        <v>#DIV/0!</v>
      </c>
      <c r="W867" s="23">
        <f t="shared" si="749"/>
        <v>19.100000000000001</v>
      </c>
      <c r="X867" s="23" t="e">
        <f t="shared" si="749"/>
        <v>#DIV/0!</v>
      </c>
      <c r="Y867" s="23">
        <f t="shared" si="749"/>
        <v>15.3</v>
      </c>
      <c r="Z867" s="23" t="e">
        <f t="shared" si="749"/>
        <v>#DIV/0!</v>
      </c>
      <c r="AA867" s="23">
        <f t="shared" si="749"/>
        <v>60</v>
      </c>
      <c r="AB867" s="23">
        <f t="shared" si="749"/>
        <v>60</v>
      </c>
      <c r="AC867" s="23">
        <f t="shared" si="749"/>
        <v>60</v>
      </c>
      <c r="AD867" s="100"/>
      <c r="AE867" s="100"/>
    </row>
    <row r="868" spans="1:31" ht="154.19999999999999" customHeight="1" x14ac:dyDescent="0.25">
      <c r="A868" s="99"/>
      <c r="B868" s="95" t="s">
        <v>101</v>
      </c>
      <c r="C868" s="19"/>
      <c r="D868" s="20"/>
      <c r="E868" s="20"/>
      <c r="F868" s="19"/>
      <c r="G868" s="23">
        <f>SUM(G869:G873)</f>
        <v>22883.3</v>
      </c>
      <c r="H868" s="23">
        <f t="shared" ref="H868:AC868" si="750">SUM(H869:H873)</f>
        <v>5614.6</v>
      </c>
      <c r="I868" s="23">
        <f t="shared" si="750"/>
        <v>5891.3</v>
      </c>
      <c r="J868" s="23">
        <f t="shared" si="750"/>
        <v>5614.6</v>
      </c>
      <c r="K868" s="23">
        <f t="shared" si="750"/>
        <v>7055.9</v>
      </c>
      <c r="L868" s="23">
        <f t="shared" si="750"/>
        <v>0</v>
      </c>
      <c r="M868" s="23">
        <f t="shared" si="750"/>
        <v>5843.1</v>
      </c>
      <c r="N868" s="23">
        <f t="shared" si="750"/>
        <v>0</v>
      </c>
      <c r="O868" s="23">
        <f t="shared" si="750"/>
        <v>4093</v>
      </c>
      <c r="P868" s="23">
        <f t="shared" si="750"/>
        <v>0</v>
      </c>
      <c r="Q868" s="23">
        <f t="shared" si="750"/>
        <v>33547.800000000003</v>
      </c>
      <c r="R868" s="23">
        <f t="shared" si="750"/>
        <v>0</v>
      </c>
      <c r="S868" s="23">
        <f t="shared" si="750"/>
        <v>7531.2785999999996</v>
      </c>
      <c r="T868" s="23">
        <f t="shared" si="750"/>
        <v>0</v>
      </c>
      <c r="U868" s="23">
        <f t="shared" si="750"/>
        <v>7976.3894</v>
      </c>
      <c r="V868" s="23">
        <f t="shared" si="750"/>
        <v>0</v>
      </c>
      <c r="W868" s="23">
        <f t="shared" si="750"/>
        <v>10018.1762</v>
      </c>
      <c r="X868" s="23">
        <f t="shared" si="750"/>
        <v>0</v>
      </c>
      <c r="Y868" s="23">
        <f t="shared" si="750"/>
        <v>8021.9558000000006</v>
      </c>
      <c r="Z868" s="23">
        <f t="shared" si="750"/>
        <v>0</v>
      </c>
      <c r="AA868" s="23">
        <f t="shared" si="750"/>
        <v>31507</v>
      </c>
      <c r="AB868" s="23">
        <f t="shared" si="750"/>
        <v>31507</v>
      </c>
      <c r="AC868" s="23">
        <f t="shared" si="750"/>
        <v>31507</v>
      </c>
      <c r="AD868" s="100"/>
      <c r="AE868" s="100"/>
    </row>
    <row r="869" spans="1:31" ht="26.4" customHeight="1" x14ac:dyDescent="0.25">
      <c r="A869" s="99"/>
      <c r="B869" s="99" t="s">
        <v>17</v>
      </c>
      <c r="C869" s="94">
        <v>136</v>
      </c>
      <c r="D869" s="18" t="s">
        <v>44</v>
      </c>
      <c r="E869" s="18" t="s">
        <v>450</v>
      </c>
      <c r="F869" s="94">
        <v>622</v>
      </c>
      <c r="G869" s="23">
        <f t="shared" ref="G869:H873" si="751">I869+K869+M869+O869</f>
        <v>4561.7000000000007</v>
      </c>
      <c r="H869" s="28">
        <f t="shared" si="751"/>
        <v>1351.6</v>
      </c>
      <c r="I869" s="29">
        <v>1451.3</v>
      </c>
      <c r="J869" s="29">
        <v>1351.6</v>
      </c>
      <c r="K869" s="29">
        <v>1335.2</v>
      </c>
      <c r="L869" s="29"/>
      <c r="M869" s="29">
        <v>644.29999999999995</v>
      </c>
      <c r="N869" s="29"/>
      <c r="O869" s="29">
        <v>1130.9000000000001</v>
      </c>
      <c r="P869" s="28"/>
      <c r="Q869" s="23">
        <f t="shared" ref="Q869:Q873" si="752">S869+U869+W869+Y869</f>
        <v>4993.8</v>
      </c>
      <c r="R869" s="28">
        <f t="shared" ref="R869:R873" si="753">T869+V869+X869+Z869</f>
        <v>0</v>
      </c>
      <c r="S869" s="23">
        <v>1285.45</v>
      </c>
      <c r="T869" s="23"/>
      <c r="U869" s="23">
        <v>681.06</v>
      </c>
      <c r="V869" s="23"/>
      <c r="W869" s="23">
        <v>1459.32</v>
      </c>
      <c r="X869" s="23"/>
      <c r="Y869" s="23">
        <v>1567.97</v>
      </c>
      <c r="Z869" s="23"/>
      <c r="AA869" s="23">
        <v>4993.8</v>
      </c>
      <c r="AB869" s="23">
        <v>4993.8</v>
      </c>
      <c r="AC869" s="23">
        <v>4993.8</v>
      </c>
      <c r="AD869" s="100"/>
      <c r="AE869" s="100"/>
    </row>
    <row r="870" spans="1:31" ht="26.4" customHeight="1" x14ac:dyDescent="0.25">
      <c r="A870" s="99"/>
      <c r="B870" s="99"/>
      <c r="C870" s="94">
        <v>136</v>
      </c>
      <c r="D870" s="18" t="s">
        <v>44</v>
      </c>
      <c r="E870" s="18" t="s">
        <v>451</v>
      </c>
      <c r="F870" s="94">
        <v>321</v>
      </c>
      <c r="G870" s="23">
        <f t="shared" si="751"/>
        <v>18321.599999999999</v>
      </c>
      <c r="H870" s="28">
        <f t="shared" si="751"/>
        <v>4263</v>
      </c>
      <c r="I870" s="29">
        <v>4440</v>
      </c>
      <c r="J870" s="29">
        <v>4263</v>
      </c>
      <c r="K870" s="29">
        <v>5720.7</v>
      </c>
      <c r="L870" s="29"/>
      <c r="M870" s="29">
        <v>5198.8</v>
      </c>
      <c r="N870" s="29"/>
      <c r="O870" s="29">
        <v>2962.1</v>
      </c>
      <c r="P870" s="28"/>
      <c r="Q870" s="23">
        <f t="shared" si="752"/>
        <v>28554</v>
      </c>
      <c r="R870" s="28">
        <f t="shared" si="753"/>
        <v>0</v>
      </c>
      <c r="S870" s="23">
        <v>6245.8285999999998</v>
      </c>
      <c r="T870" s="23"/>
      <c r="U870" s="23">
        <v>7295.3293999999996</v>
      </c>
      <c r="V870" s="23"/>
      <c r="W870" s="23">
        <f>6518.0562+2040.8</f>
        <v>8558.8562000000002</v>
      </c>
      <c r="X870" s="23"/>
      <c r="Y870" s="23">
        <v>6453.9858000000004</v>
      </c>
      <c r="Z870" s="23"/>
      <c r="AA870" s="23">
        <v>26513.200000000001</v>
      </c>
      <c r="AB870" s="23">
        <v>26513.200000000001</v>
      </c>
      <c r="AC870" s="23">
        <v>26513.200000000001</v>
      </c>
      <c r="AD870" s="100"/>
      <c r="AE870" s="100"/>
    </row>
    <row r="871" spans="1:31" ht="13.2" customHeight="1" x14ac:dyDescent="0.25">
      <c r="A871" s="99"/>
      <c r="B871" s="95" t="s">
        <v>14</v>
      </c>
      <c r="C871" s="19"/>
      <c r="D871" s="20"/>
      <c r="E871" s="20"/>
      <c r="F871" s="19"/>
      <c r="G871" s="23">
        <f t="shared" si="751"/>
        <v>0</v>
      </c>
      <c r="H871" s="28">
        <f t="shared" si="751"/>
        <v>0</v>
      </c>
      <c r="I871" s="29"/>
      <c r="J871" s="29"/>
      <c r="K871" s="29"/>
      <c r="L871" s="29"/>
      <c r="M871" s="29"/>
      <c r="N871" s="29"/>
      <c r="O871" s="29"/>
      <c r="P871" s="28"/>
      <c r="Q871" s="23">
        <f t="shared" si="752"/>
        <v>0</v>
      </c>
      <c r="R871" s="28">
        <f t="shared" si="753"/>
        <v>0</v>
      </c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100"/>
      <c r="AE871" s="100"/>
    </row>
    <row r="872" spans="1:31" ht="13.2" customHeight="1" x14ac:dyDescent="0.25">
      <c r="A872" s="99"/>
      <c r="B872" s="95" t="s">
        <v>15</v>
      </c>
      <c r="C872" s="19"/>
      <c r="D872" s="20"/>
      <c r="E872" s="20"/>
      <c r="F872" s="19"/>
      <c r="G872" s="23">
        <f t="shared" si="751"/>
        <v>0</v>
      </c>
      <c r="H872" s="28">
        <f t="shared" si="751"/>
        <v>0</v>
      </c>
      <c r="I872" s="29"/>
      <c r="J872" s="29"/>
      <c r="K872" s="29"/>
      <c r="L872" s="29"/>
      <c r="M872" s="29"/>
      <c r="N872" s="29"/>
      <c r="O872" s="29"/>
      <c r="P872" s="28"/>
      <c r="Q872" s="23">
        <f t="shared" si="752"/>
        <v>0</v>
      </c>
      <c r="R872" s="28">
        <f t="shared" si="753"/>
        <v>0</v>
      </c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100"/>
      <c r="AE872" s="100"/>
    </row>
    <row r="873" spans="1:31" ht="25.2" customHeight="1" x14ac:dyDescent="0.25">
      <c r="A873" s="99"/>
      <c r="B873" s="95" t="s">
        <v>12</v>
      </c>
      <c r="C873" s="19"/>
      <c r="D873" s="20"/>
      <c r="E873" s="20"/>
      <c r="F873" s="19"/>
      <c r="G873" s="23">
        <f t="shared" si="751"/>
        <v>0</v>
      </c>
      <c r="H873" s="28">
        <f t="shared" si="751"/>
        <v>0</v>
      </c>
      <c r="I873" s="29"/>
      <c r="J873" s="29"/>
      <c r="K873" s="29"/>
      <c r="L873" s="29"/>
      <c r="M873" s="29"/>
      <c r="N873" s="29"/>
      <c r="O873" s="29"/>
      <c r="P873" s="28"/>
      <c r="Q873" s="23">
        <f t="shared" si="752"/>
        <v>0</v>
      </c>
      <c r="R873" s="28">
        <f t="shared" si="753"/>
        <v>0</v>
      </c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100"/>
      <c r="AE873" s="100"/>
    </row>
    <row r="874" spans="1:31" ht="27.6" customHeight="1" x14ac:dyDescent="0.25">
      <c r="A874" s="99" t="s">
        <v>262</v>
      </c>
      <c r="B874" s="95" t="s">
        <v>167</v>
      </c>
      <c r="C874" s="19"/>
      <c r="D874" s="20"/>
      <c r="E874" s="20"/>
      <c r="F874" s="19"/>
      <c r="G874" s="23">
        <f>G881</f>
        <v>4</v>
      </c>
      <c r="H874" s="23">
        <f t="shared" ref="H874:P874" si="754">H881</f>
        <v>1</v>
      </c>
      <c r="I874" s="23">
        <f t="shared" si="754"/>
        <v>1</v>
      </c>
      <c r="J874" s="23">
        <f t="shared" si="754"/>
        <v>1</v>
      </c>
      <c r="K874" s="23">
        <f t="shared" si="754"/>
        <v>1</v>
      </c>
      <c r="L874" s="23">
        <f t="shared" si="754"/>
        <v>0</v>
      </c>
      <c r="M874" s="23">
        <f t="shared" si="754"/>
        <v>1</v>
      </c>
      <c r="N874" s="23">
        <f t="shared" si="754"/>
        <v>0</v>
      </c>
      <c r="O874" s="23">
        <f t="shared" si="754"/>
        <v>1</v>
      </c>
      <c r="P874" s="23">
        <f t="shared" si="754"/>
        <v>0</v>
      </c>
      <c r="Q874" s="23">
        <v>4</v>
      </c>
      <c r="R874" s="23"/>
      <c r="S874" s="23">
        <v>1</v>
      </c>
      <c r="T874" s="23"/>
      <c r="U874" s="23">
        <v>1</v>
      </c>
      <c r="V874" s="23"/>
      <c r="W874" s="23">
        <v>1</v>
      </c>
      <c r="X874" s="23"/>
      <c r="Y874" s="23">
        <v>1</v>
      </c>
      <c r="Z874" s="23"/>
      <c r="AA874" s="23">
        <v>4</v>
      </c>
      <c r="AB874" s="23">
        <v>4</v>
      </c>
      <c r="AC874" s="23"/>
      <c r="AD874" s="100" t="s">
        <v>483</v>
      </c>
      <c r="AE874" s="100" t="s">
        <v>349</v>
      </c>
    </row>
    <row r="875" spans="1:31" ht="40.200000000000003" customHeight="1" x14ac:dyDescent="0.25">
      <c r="A875" s="99"/>
      <c r="B875" s="95" t="s">
        <v>120</v>
      </c>
      <c r="C875" s="19"/>
      <c r="D875" s="20"/>
      <c r="E875" s="20"/>
      <c r="F875" s="19"/>
      <c r="G875" s="23">
        <f>ROUND(G876/G874,1)</f>
        <v>0</v>
      </c>
      <c r="H875" s="23">
        <f t="shared" ref="H875:P875" si="755">ROUND(H876/H874,1)</f>
        <v>0</v>
      </c>
      <c r="I875" s="23">
        <f t="shared" si="755"/>
        <v>0</v>
      </c>
      <c r="J875" s="23">
        <f t="shared" si="755"/>
        <v>0</v>
      </c>
      <c r="K875" s="23">
        <f t="shared" si="755"/>
        <v>0</v>
      </c>
      <c r="L875" s="23" t="e">
        <f t="shared" si="755"/>
        <v>#DIV/0!</v>
      </c>
      <c r="M875" s="23">
        <f t="shared" si="755"/>
        <v>0</v>
      </c>
      <c r="N875" s="23" t="e">
        <f t="shared" si="755"/>
        <v>#DIV/0!</v>
      </c>
      <c r="O875" s="23">
        <f t="shared" si="755"/>
        <v>0</v>
      </c>
      <c r="P875" s="23" t="e">
        <f t="shared" si="755"/>
        <v>#DIV/0!</v>
      </c>
      <c r="Q875" s="23">
        <v>0</v>
      </c>
      <c r="R875" s="23"/>
      <c r="S875" s="23">
        <v>0</v>
      </c>
      <c r="T875" s="23"/>
      <c r="U875" s="23">
        <v>0</v>
      </c>
      <c r="V875" s="23"/>
      <c r="W875" s="23">
        <v>0</v>
      </c>
      <c r="X875" s="23"/>
      <c r="Y875" s="23">
        <v>0</v>
      </c>
      <c r="Z875" s="23"/>
      <c r="AA875" s="23">
        <v>0</v>
      </c>
      <c r="AB875" s="23">
        <v>0</v>
      </c>
      <c r="AC875" s="23"/>
      <c r="AD875" s="100"/>
      <c r="AE875" s="100"/>
    </row>
    <row r="876" spans="1:31" ht="26.4" x14ac:dyDescent="0.25">
      <c r="A876" s="99"/>
      <c r="B876" s="95" t="s">
        <v>101</v>
      </c>
      <c r="C876" s="19"/>
      <c r="D876" s="20"/>
      <c r="E876" s="20"/>
      <c r="F876" s="19"/>
      <c r="G876" s="23">
        <f t="shared" ref="G876:AC876" si="756">SUM(G877:G880)</f>
        <v>0</v>
      </c>
      <c r="H876" s="23">
        <f t="shared" si="756"/>
        <v>0</v>
      </c>
      <c r="I876" s="23">
        <f t="shared" si="756"/>
        <v>0</v>
      </c>
      <c r="J876" s="23">
        <f t="shared" si="756"/>
        <v>0</v>
      </c>
      <c r="K876" s="23">
        <f t="shared" si="756"/>
        <v>0</v>
      </c>
      <c r="L876" s="23">
        <f t="shared" si="756"/>
        <v>0</v>
      </c>
      <c r="M876" s="23">
        <f t="shared" si="756"/>
        <v>0</v>
      </c>
      <c r="N876" s="23">
        <f t="shared" si="756"/>
        <v>0</v>
      </c>
      <c r="O876" s="23">
        <f t="shared" si="756"/>
        <v>0</v>
      </c>
      <c r="P876" s="23">
        <f t="shared" si="756"/>
        <v>0</v>
      </c>
      <c r="Q876" s="23">
        <f t="shared" si="756"/>
        <v>0</v>
      </c>
      <c r="R876" s="23">
        <f t="shared" si="756"/>
        <v>0</v>
      </c>
      <c r="S876" s="23">
        <f t="shared" si="756"/>
        <v>0</v>
      </c>
      <c r="T876" s="23">
        <f t="shared" si="756"/>
        <v>0</v>
      </c>
      <c r="U876" s="23">
        <f t="shared" si="756"/>
        <v>0</v>
      </c>
      <c r="V876" s="23">
        <f t="shared" si="756"/>
        <v>0</v>
      </c>
      <c r="W876" s="23">
        <f t="shared" si="756"/>
        <v>0</v>
      </c>
      <c r="X876" s="23">
        <f t="shared" si="756"/>
        <v>0</v>
      </c>
      <c r="Y876" s="23">
        <f t="shared" si="756"/>
        <v>0</v>
      </c>
      <c r="Z876" s="23">
        <f t="shared" si="756"/>
        <v>0</v>
      </c>
      <c r="AA876" s="23">
        <f t="shared" si="756"/>
        <v>0</v>
      </c>
      <c r="AB876" s="23">
        <f t="shared" si="756"/>
        <v>0</v>
      </c>
      <c r="AC876" s="23">
        <f t="shared" si="756"/>
        <v>0</v>
      </c>
      <c r="AD876" s="100"/>
      <c r="AE876" s="100"/>
    </row>
    <row r="877" spans="1:31" x14ac:dyDescent="0.25">
      <c r="A877" s="99"/>
      <c r="B877" s="95" t="s">
        <v>17</v>
      </c>
      <c r="C877" s="19"/>
      <c r="D877" s="19"/>
      <c r="E877" s="19"/>
      <c r="F877" s="19"/>
      <c r="G877" s="23">
        <f>G884</f>
        <v>0</v>
      </c>
      <c r="H877" s="23">
        <f t="shared" ref="H877:AC877" si="757">H884</f>
        <v>0</v>
      </c>
      <c r="I877" s="23">
        <f t="shared" si="757"/>
        <v>0</v>
      </c>
      <c r="J877" s="23">
        <f t="shared" si="757"/>
        <v>0</v>
      </c>
      <c r="K877" s="23">
        <f t="shared" si="757"/>
        <v>0</v>
      </c>
      <c r="L877" s="23">
        <f t="shared" si="757"/>
        <v>0</v>
      </c>
      <c r="M877" s="23">
        <f t="shared" si="757"/>
        <v>0</v>
      </c>
      <c r="N877" s="23">
        <f t="shared" si="757"/>
        <v>0</v>
      </c>
      <c r="O877" s="23">
        <f t="shared" si="757"/>
        <v>0</v>
      </c>
      <c r="P877" s="23">
        <f t="shared" si="757"/>
        <v>0</v>
      </c>
      <c r="Q877" s="23">
        <f t="shared" si="757"/>
        <v>0</v>
      </c>
      <c r="R877" s="23">
        <f t="shared" si="757"/>
        <v>0</v>
      </c>
      <c r="S877" s="23">
        <f t="shared" si="757"/>
        <v>0</v>
      </c>
      <c r="T877" s="23">
        <f t="shared" si="757"/>
        <v>0</v>
      </c>
      <c r="U877" s="23">
        <f t="shared" si="757"/>
        <v>0</v>
      </c>
      <c r="V877" s="23">
        <f t="shared" si="757"/>
        <v>0</v>
      </c>
      <c r="W877" s="23">
        <f t="shared" si="757"/>
        <v>0</v>
      </c>
      <c r="X877" s="23">
        <f t="shared" si="757"/>
        <v>0</v>
      </c>
      <c r="Y877" s="23">
        <f t="shared" si="757"/>
        <v>0</v>
      </c>
      <c r="Z877" s="23">
        <f t="shared" si="757"/>
        <v>0</v>
      </c>
      <c r="AA877" s="23">
        <f t="shared" si="757"/>
        <v>0</v>
      </c>
      <c r="AB877" s="23">
        <f t="shared" si="757"/>
        <v>0</v>
      </c>
      <c r="AC877" s="23">
        <f t="shared" si="757"/>
        <v>0</v>
      </c>
      <c r="AD877" s="100"/>
      <c r="AE877" s="100"/>
    </row>
    <row r="878" spans="1:31" x14ac:dyDescent="0.25">
      <c r="A878" s="99"/>
      <c r="B878" s="95" t="s">
        <v>14</v>
      </c>
      <c r="C878" s="19"/>
      <c r="D878" s="20"/>
      <c r="E878" s="20"/>
      <c r="F878" s="19"/>
      <c r="G878" s="23">
        <f t="shared" ref="G878:G880" si="758">G885</f>
        <v>0</v>
      </c>
      <c r="H878" s="23">
        <f t="shared" ref="H878:AC878" si="759">H885</f>
        <v>0</v>
      </c>
      <c r="I878" s="23">
        <f t="shared" si="759"/>
        <v>0</v>
      </c>
      <c r="J878" s="23">
        <f t="shared" si="759"/>
        <v>0</v>
      </c>
      <c r="K878" s="23">
        <f t="shared" si="759"/>
        <v>0</v>
      </c>
      <c r="L878" s="23">
        <f t="shared" si="759"/>
        <v>0</v>
      </c>
      <c r="M878" s="23">
        <f t="shared" si="759"/>
        <v>0</v>
      </c>
      <c r="N878" s="23">
        <f t="shared" si="759"/>
        <v>0</v>
      </c>
      <c r="O878" s="23">
        <f t="shared" si="759"/>
        <v>0</v>
      </c>
      <c r="P878" s="23">
        <f t="shared" si="759"/>
        <v>0</v>
      </c>
      <c r="Q878" s="23">
        <f t="shared" si="759"/>
        <v>0</v>
      </c>
      <c r="R878" s="23">
        <f t="shared" si="759"/>
        <v>0</v>
      </c>
      <c r="S878" s="23">
        <f t="shared" si="759"/>
        <v>0</v>
      </c>
      <c r="T878" s="23">
        <f t="shared" si="759"/>
        <v>0</v>
      </c>
      <c r="U878" s="23">
        <f t="shared" si="759"/>
        <v>0</v>
      </c>
      <c r="V878" s="23">
        <f t="shared" si="759"/>
        <v>0</v>
      </c>
      <c r="W878" s="23">
        <f t="shared" si="759"/>
        <v>0</v>
      </c>
      <c r="X878" s="23">
        <f t="shared" si="759"/>
        <v>0</v>
      </c>
      <c r="Y878" s="23">
        <f t="shared" si="759"/>
        <v>0</v>
      </c>
      <c r="Z878" s="23">
        <f t="shared" si="759"/>
        <v>0</v>
      </c>
      <c r="AA878" s="23">
        <f t="shared" si="759"/>
        <v>0</v>
      </c>
      <c r="AB878" s="23">
        <f t="shared" si="759"/>
        <v>0</v>
      </c>
      <c r="AC878" s="23">
        <f t="shared" si="759"/>
        <v>0</v>
      </c>
      <c r="AD878" s="100"/>
      <c r="AE878" s="100"/>
    </row>
    <row r="879" spans="1:31" x14ac:dyDescent="0.25">
      <c r="A879" s="99"/>
      <c r="B879" s="95" t="s">
        <v>15</v>
      </c>
      <c r="C879" s="19"/>
      <c r="D879" s="20"/>
      <c r="E879" s="20"/>
      <c r="F879" s="19"/>
      <c r="G879" s="23">
        <f t="shared" si="758"/>
        <v>0</v>
      </c>
      <c r="H879" s="23">
        <f t="shared" ref="H879:AC879" si="760">H886</f>
        <v>0</v>
      </c>
      <c r="I879" s="23">
        <f t="shared" si="760"/>
        <v>0</v>
      </c>
      <c r="J879" s="23">
        <f t="shared" si="760"/>
        <v>0</v>
      </c>
      <c r="K879" s="23">
        <f t="shared" si="760"/>
        <v>0</v>
      </c>
      <c r="L879" s="23">
        <f t="shared" si="760"/>
        <v>0</v>
      </c>
      <c r="M879" s="23">
        <f t="shared" si="760"/>
        <v>0</v>
      </c>
      <c r="N879" s="23">
        <f t="shared" si="760"/>
        <v>0</v>
      </c>
      <c r="O879" s="23">
        <f t="shared" si="760"/>
        <v>0</v>
      </c>
      <c r="P879" s="23">
        <f t="shared" si="760"/>
        <v>0</v>
      </c>
      <c r="Q879" s="23">
        <f t="shared" si="760"/>
        <v>0</v>
      </c>
      <c r="R879" s="23">
        <f t="shared" si="760"/>
        <v>0</v>
      </c>
      <c r="S879" s="23">
        <f t="shared" si="760"/>
        <v>0</v>
      </c>
      <c r="T879" s="23">
        <f t="shared" si="760"/>
        <v>0</v>
      </c>
      <c r="U879" s="23">
        <f t="shared" si="760"/>
        <v>0</v>
      </c>
      <c r="V879" s="23">
        <f t="shared" si="760"/>
        <v>0</v>
      </c>
      <c r="W879" s="23">
        <f t="shared" si="760"/>
        <v>0</v>
      </c>
      <c r="X879" s="23">
        <f t="shared" si="760"/>
        <v>0</v>
      </c>
      <c r="Y879" s="23">
        <f t="shared" si="760"/>
        <v>0</v>
      </c>
      <c r="Z879" s="23">
        <f t="shared" si="760"/>
        <v>0</v>
      </c>
      <c r="AA879" s="23">
        <f t="shared" si="760"/>
        <v>0</v>
      </c>
      <c r="AB879" s="23">
        <f t="shared" si="760"/>
        <v>0</v>
      </c>
      <c r="AC879" s="23">
        <f t="shared" si="760"/>
        <v>0</v>
      </c>
      <c r="AD879" s="100"/>
      <c r="AE879" s="100"/>
    </row>
    <row r="880" spans="1:31" ht="58.95" customHeight="1" x14ac:dyDescent="0.25">
      <c r="A880" s="99"/>
      <c r="B880" s="95" t="s">
        <v>12</v>
      </c>
      <c r="C880" s="19"/>
      <c r="D880" s="20"/>
      <c r="E880" s="20"/>
      <c r="F880" s="19"/>
      <c r="G880" s="23">
        <f t="shared" si="758"/>
        <v>0</v>
      </c>
      <c r="H880" s="23">
        <f t="shared" ref="H880:AC880" si="761">H887</f>
        <v>0</v>
      </c>
      <c r="I880" s="23">
        <f t="shared" si="761"/>
        <v>0</v>
      </c>
      <c r="J880" s="23">
        <f t="shared" si="761"/>
        <v>0</v>
      </c>
      <c r="K880" s="23">
        <f t="shared" si="761"/>
        <v>0</v>
      </c>
      <c r="L880" s="23">
        <f t="shared" si="761"/>
        <v>0</v>
      </c>
      <c r="M880" s="23">
        <f t="shared" si="761"/>
        <v>0</v>
      </c>
      <c r="N880" s="23">
        <f t="shared" si="761"/>
        <v>0</v>
      </c>
      <c r="O880" s="23">
        <f t="shared" si="761"/>
        <v>0</v>
      </c>
      <c r="P880" s="23">
        <f t="shared" si="761"/>
        <v>0</v>
      </c>
      <c r="Q880" s="23">
        <f t="shared" si="761"/>
        <v>0</v>
      </c>
      <c r="R880" s="23">
        <f t="shared" si="761"/>
        <v>0</v>
      </c>
      <c r="S880" s="23">
        <f t="shared" si="761"/>
        <v>0</v>
      </c>
      <c r="T880" s="23">
        <f t="shared" si="761"/>
        <v>0</v>
      </c>
      <c r="U880" s="23">
        <f t="shared" si="761"/>
        <v>0</v>
      </c>
      <c r="V880" s="23">
        <f t="shared" si="761"/>
        <v>0</v>
      </c>
      <c r="W880" s="23">
        <f t="shared" si="761"/>
        <v>0</v>
      </c>
      <c r="X880" s="23">
        <f t="shared" si="761"/>
        <v>0</v>
      </c>
      <c r="Y880" s="23">
        <f t="shared" si="761"/>
        <v>0</v>
      </c>
      <c r="Z880" s="23">
        <f t="shared" si="761"/>
        <v>0</v>
      </c>
      <c r="AA880" s="23">
        <f t="shared" si="761"/>
        <v>0</v>
      </c>
      <c r="AB880" s="23">
        <f t="shared" si="761"/>
        <v>0</v>
      </c>
      <c r="AC880" s="23">
        <f t="shared" si="761"/>
        <v>0</v>
      </c>
      <c r="AD880" s="100"/>
      <c r="AE880" s="100"/>
    </row>
    <row r="881" spans="1:31" ht="35.25" customHeight="1" x14ac:dyDescent="0.25">
      <c r="A881" s="99" t="s">
        <v>580</v>
      </c>
      <c r="B881" s="95" t="s">
        <v>167</v>
      </c>
      <c r="C881" s="19"/>
      <c r="D881" s="20"/>
      <c r="E881" s="20"/>
      <c r="F881" s="19"/>
      <c r="G881" s="23">
        <f>I881+K881+M881+O881</f>
        <v>4</v>
      </c>
      <c r="H881" s="23">
        <f>J881+L881+N881+P881</f>
        <v>1</v>
      </c>
      <c r="I881" s="23">
        <v>1</v>
      </c>
      <c r="J881" s="23">
        <v>1</v>
      </c>
      <c r="K881" s="23">
        <v>1</v>
      </c>
      <c r="L881" s="23"/>
      <c r="M881" s="23">
        <v>1</v>
      </c>
      <c r="N881" s="23"/>
      <c r="O881" s="23">
        <v>1</v>
      </c>
      <c r="P881" s="28"/>
      <c r="Q881" s="23">
        <v>4</v>
      </c>
      <c r="R881" s="23">
        <f>T881+V881+X881+Z881</f>
        <v>0</v>
      </c>
      <c r="S881" s="23">
        <v>1</v>
      </c>
      <c r="T881" s="23"/>
      <c r="U881" s="23">
        <v>1</v>
      </c>
      <c r="V881" s="23"/>
      <c r="W881" s="23">
        <v>1</v>
      </c>
      <c r="X881" s="23"/>
      <c r="Y881" s="23">
        <v>1</v>
      </c>
      <c r="Z881" s="23"/>
      <c r="AA881" s="23">
        <v>4</v>
      </c>
      <c r="AB881" s="23">
        <v>4</v>
      </c>
      <c r="AC881" s="23"/>
      <c r="AD881" s="100" t="s">
        <v>581</v>
      </c>
      <c r="AE881" s="107" t="s">
        <v>582</v>
      </c>
    </row>
    <row r="882" spans="1:31" ht="27.75" customHeight="1" x14ac:dyDescent="0.25">
      <c r="A882" s="99"/>
      <c r="B882" s="95" t="s">
        <v>117</v>
      </c>
      <c r="C882" s="19"/>
      <c r="D882" s="20"/>
      <c r="E882" s="20"/>
      <c r="F882" s="19"/>
      <c r="G882" s="23">
        <f>ROUND(G883/G881,1)</f>
        <v>0</v>
      </c>
      <c r="H882" s="23">
        <f t="shared" ref="H882:AC882" si="762">ROUND(H883/H881,1)</f>
        <v>0</v>
      </c>
      <c r="I882" s="23">
        <f t="shared" si="762"/>
        <v>0</v>
      </c>
      <c r="J882" s="23">
        <f t="shared" si="762"/>
        <v>0</v>
      </c>
      <c r="K882" s="23">
        <f t="shared" si="762"/>
        <v>0</v>
      </c>
      <c r="L882" s="23" t="e">
        <f t="shared" si="762"/>
        <v>#DIV/0!</v>
      </c>
      <c r="M882" s="23">
        <f t="shared" si="762"/>
        <v>0</v>
      </c>
      <c r="N882" s="23" t="e">
        <f t="shared" si="762"/>
        <v>#DIV/0!</v>
      </c>
      <c r="O882" s="23">
        <f t="shared" si="762"/>
        <v>0</v>
      </c>
      <c r="P882" s="23" t="e">
        <f t="shared" si="762"/>
        <v>#DIV/0!</v>
      </c>
      <c r="Q882" s="23">
        <f t="shared" si="762"/>
        <v>0</v>
      </c>
      <c r="R882" s="23" t="e">
        <f t="shared" si="762"/>
        <v>#DIV/0!</v>
      </c>
      <c r="S882" s="23">
        <f t="shared" si="762"/>
        <v>0</v>
      </c>
      <c r="T882" s="23" t="e">
        <f t="shared" si="762"/>
        <v>#DIV/0!</v>
      </c>
      <c r="U882" s="23">
        <f t="shared" si="762"/>
        <v>0</v>
      </c>
      <c r="V882" s="23" t="e">
        <f t="shared" si="762"/>
        <v>#DIV/0!</v>
      </c>
      <c r="W882" s="23">
        <f t="shared" si="762"/>
        <v>0</v>
      </c>
      <c r="X882" s="23" t="e">
        <f t="shared" si="762"/>
        <v>#DIV/0!</v>
      </c>
      <c r="Y882" s="23">
        <f t="shared" si="762"/>
        <v>0</v>
      </c>
      <c r="Z882" s="23" t="e">
        <f t="shared" si="762"/>
        <v>#DIV/0!</v>
      </c>
      <c r="AA882" s="23">
        <f t="shared" si="762"/>
        <v>0</v>
      </c>
      <c r="AB882" s="23">
        <f t="shared" si="762"/>
        <v>0</v>
      </c>
      <c r="AC882" s="23" t="e">
        <f t="shared" si="762"/>
        <v>#DIV/0!</v>
      </c>
      <c r="AD882" s="100"/>
      <c r="AE882" s="108"/>
    </row>
    <row r="883" spans="1:31" ht="34.950000000000003" customHeight="1" x14ac:dyDescent="0.25">
      <c r="A883" s="99"/>
      <c r="B883" s="95" t="s">
        <v>101</v>
      </c>
      <c r="C883" s="19"/>
      <c r="D883" s="20"/>
      <c r="E883" s="20"/>
      <c r="F883" s="19"/>
      <c r="G883" s="23">
        <f t="shared" ref="G883:AC883" si="763">SUM(G884:G887)</f>
        <v>0</v>
      </c>
      <c r="H883" s="23">
        <f t="shared" si="763"/>
        <v>0</v>
      </c>
      <c r="I883" s="23">
        <f t="shared" si="763"/>
        <v>0</v>
      </c>
      <c r="J883" s="23">
        <f t="shared" si="763"/>
        <v>0</v>
      </c>
      <c r="K883" s="23">
        <f t="shared" si="763"/>
        <v>0</v>
      </c>
      <c r="L883" s="23">
        <f t="shared" si="763"/>
        <v>0</v>
      </c>
      <c r="M883" s="23">
        <f t="shared" si="763"/>
        <v>0</v>
      </c>
      <c r="N883" s="23">
        <f t="shared" si="763"/>
        <v>0</v>
      </c>
      <c r="O883" s="23">
        <f t="shared" si="763"/>
        <v>0</v>
      </c>
      <c r="P883" s="23">
        <f t="shared" si="763"/>
        <v>0</v>
      </c>
      <c r="Q883" s="23">
        <f t="shared" si="763"/>
        <v>0</v>
      </c>
      <c r="R883" s="23">
        <f t="shared" si="763"/>
        <v>0</v>
      </c>
      <c r="S883" s="23">
        <f t="shared" si="763"/>
        <v>0</v>
      </c>
      <c r="T883" s="23">
        <f t="shared" si="763"/>
        <v>0</v>
      </c>
      <c r="U883" s="23">
        <f t="shared" si="763"/>
        <v>0</v>
      </c>
      <c r="V883" s="23">
        <f t="shared" si="763"/>
        <v>0</v>
      </c>
      <c r="W883" s="23">
        <f t="shared" si="763"/>
        <v>0</v>
      </c>
      <c r="X883" s="23">
        <f t="shared" si="763"/>
        <v>0</v>
      </c>
      <c r="Y883" s="23">
        <f t="shared" si="763"/>
        <v>0</v>
      </c>
      <c r="Z883" s="23">
        <f t="shared" si="763"/>
        <v>0</v>
      </c>
      <c r="AA883" s="23">
        <f t="shared" si="763"/>
        <v>0</v>
      </c>
      <c r="AB883" s="23">
        <f t="shared" si="763"/>
        <v>0</v>
      </c>
      <c r="AC883" s="23">
        <f t="shared" si="763"/>
        <v>0</v>
      </c>
      <c r="AD883" s="100"/>
      <c r="AE883" s="108"/>
    </row>
    <row r="884" spans="1:31" x14ac:dyDescent="0.25">
      <c r="A884" s="99"/>
      <c r="B884" s="95" t="s">
        <v>17</v>
      </c>
      <c r="C884" s="19"/>
      <c r="D884" s="20"/>
      <c r="E884" s="20"/>
      <c r="F884" s="19"/>
      <c r="G884" s="23">
        <f t="shared" ref="G884:H887" si="764">I884+K884+M884+O884</f>
        <v>0</v>
      </c>
      <c r="H884" s="28">
        <f t="shared" si="764"/>
        <v>0</v>
      </c>
      <c r="I884" s="23"/>
      <c r="J884" s="23"/>
      <c r="K884" s="23"/>
      <c r="L884" s="23"/>
      <c r="M884" s="23"/>
      <c r="N884" s="23"/>
      <c r="O884" s="23"/>
      <c r="P884" s="28"/>
      <c r="Q884" s="23">
        <f>S884+U884+W884+Y884</f>
        <v>0</v>
      </c>
      <c r="R884" s="28">
        <f t="shared" ref="R884:R887" si="765">T884+V884+X884+Z884</f>
        <v>0</v>
      </c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100"/>
      <c r="AE884" s="108"/>
    </row>
    <row r="885" spans="1:31" x14ac:dyDescent="0.25">
      <c r="A885" s="99"/>
      <c r="B885" s="95" t="s">
        <v>14</v>
      </c>
      <c r="C885" s="19"/>
      <c r="D885" s="20"/>
      <c r="E885" s="20"/>
      <c r="F885" s="19"/>
      <c r="G885" s="23">
        <f t="shared" si="764"/>
        <v>0</v>
      </c>
      <c r="H885" s="28">
        <f t="shared" si="764"/>
        <v>0</v>
      </c>
      <c r="I885" s="23"/>
      <c r="J885" s="23"/>
      <c r="K885" s="23"/>
      <c r="L885" s="23"/>
      <c r="M885" s="23"/>
      <c r="N885" s="23"/>
      <c r="O885" s="23"/>
      <c r="P885" s="28"/>
      <c r="Q885" s="23">
        <f t="shared" ref="Q885:Q887" si="766">S885+U885+W885+Y885</f>
        <v>0</v>
      </c>
      <c r="R885" s="28">
        <f t="shared" si="765"/>
        <v>0</v>
      </c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100"/>
      <c r="AE885" s="108"/>
    </row>
    <row r="886" spans="1:31" ht="37.5" customHeight="1" x14ac:dyDescent="0.25">
      <c r="A886" s="99"/>
      <c r="B886" s="95" t="s">
        <v>15</v>
      </c>
      <c r="C886" s="19"/>
      <c r="D886" s="20"/>
      <c r="E886" s="20"/>
      <c r="F886" s="19"/>
      <c r="G886" s="23">
        <f t="shared" si="764"/>
        <v>0</v>
      </c>
      <c r="H886" s="28">
        <f t="shared" si="764"/>
        <v>0</v>
      </c>
      <c r="I886" s="23"/>
      <c r="J886" s="23"/>
      <c r="K886" s="23"/>
      <c r="L886" s="23"/>
      <c r="M886" s="23"/>
      <c r="N886" s="23"/>
      <c r="O886" s="23"/>
      <c r="P886" s="28"/>
      <c r="Q886" s="23">
        <f t="shared" si="766"/>
        <v>0</v>
      </c>
      <c r="R886" s="28">
        <f t="shared" si="765"/>
        <v>0</v>
      </c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100"/>
      <c r="AE886" s="108"/>
    </row>
    <row r="887" spans="1:31" x14ac:dyDescent="0.25">
      <c r="A887" s="99"/>
      <c r="B887" s="95" t="s">
        <v>12</v>
      </c>
      <c r="C887" s="19"/>
      <c r="D887" s="20"/>
      <c r="E887" s="20"/>
      <c r="F887" s="19"/>
      <c r="G887" s="23">
        <f t="shared" si="764"/>
        <v>0</v>
      </c>
      <c r="H887" s="28">
        <f t="shared" si="764"/>
        <v>0</v>
      </c>
      <c r="I887" s="23"/>
      <c r="J887" s="23"/>
      <c r="K887" s="23"/>
      <c r="L887" s="23"/>
      <c r="M887" s="23"/>
      <c r="N887" s="23"/>
      <c r="O887" s="23"/>
      <c r="P887" s="28"/>
      <c r="Q887" s="23">
        <f t="shared" si="766"/>
        <v>0</v>
      </c>
      <c r="R887" s="28">
        <f t="shared" si="765"/>
        <v>0</v>
      </c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100"/>
      <c r="AE887" s="109"/>
    </row>
    <row r="888" spans="1:31" x14ac:dyDescent="0.25">
      <c r="A888" s="99" t="s">
        <v>24</v>
      </c>
      <c r="B888" s="95" t="s">
        <v>7</v>
      </c>
      <c r="C888" s="19"/>
      <c r="D888" s="20"/>
      <c r="E888" s="20"/>
      <c r="F888" s="19"/>
      <c r="G888" s="23">
        <f>G843+G844+G845+G846+G847+G877</f>
        <v>317330.39999999997</v>
      </c>
      <c r="H888" s="23">
        <f t="shared" ref="H888:AC888" si="767">H843+H844+H845+H846+H847+H877</f>
        <v>77836.900000000009</v>
      </c>
      <c r="I888" s="23">
        <f t="shared" si="767"/>
        <v>78550.5</v>
      </c>
      <c r="J888" s="23">
        <f t="shared" si="767"/>
        <v>77836.900000000009</v>
      </c>
      <c r="K888" s="23">
        <f t="shared" si="767"/>
        <v>113064.79999999999</v>
      </c>
      <c r="L888" s="23">
        <f t="shared" si="767"/>
        <v>0</v>
      </c>
      <c r="M888" s="23">
        <f t="shared" si="767"/>
        <v>51097.500000000007</v>
      </c>
      <c r="N888" s="23">
        <f t="shared" si="767"/>
        <v>0</v>
      </c>
      <c r="O888" s="23">
        <f t="shared" si="767"/>
        <v>74617.600000000006</v>
      </c>
      <c r="P888" s="23">
        <f t="shared" si="767"/>
        <v>0</v>
      </c>
      <c r="Q888" s="23">
        <f t="shared" si="767"/>
        <v>323219.3</v>
      </c>
      <c r="R888" s="23">
        <f t="shared" si="767"/>
        <v>0</v>
      </c>
      <c r="S888" s="23">
        <f t="shared" si="767"/>
        <v>106247.27859999999</v>
      </c>
      <c r="T888" s="23">
        <f t="shared" si="767"/>
        <v>0</v>
      </c>
      <c r="U888" s="23">
        <f t="shared" si="767"/>
        <v>60449.149399999995</v>
      </c>
      <c r="V888" s="23">
        <f t="shared" si="767"/>
        <v>0</v>
      </c>
      <c r="W888" s="23">
        <f t="shared" si="767"/>
        <v>75082.396200000003</v>
      </c>
      <c r="X888" s="23">
        <f t="shared" si="767"/>
        <v>0</v>
      </c>
      <c r="Y888" s="23">
        <f t="shared" si="767"/>
        <v>81440.475799999986</v>
      </c>
      <c r="Z888" s="23">
        <f t="shared" si="767"/>
        <v>0</v>
      </c>
      <c r="AA888" s="23">
        <f t="shared" si="767"/>
        <v>320028.5</v>
      </c>
      <c r="AB888" s="23">
        <f t="shared" si="767"/>
        <v>320028.5</v>
      </c>
      <c r="AC888" s="23">
        <f t="shared" si="767"/>
        <v>320028.5</v>
      </c>
      <c r="AD888" s="30"/>
      <c r="AE888" s="94"/>
    </row>
    <row r="889" spans="1:31" x14ac:dyDescent="0.25">
      <c r="A889" s="99"/>
      <c r="B889" s="95" t="s">
        <v>14</v>
      </c>
      <c r="C889" s="19"/>
      <c r="D889" s="20"/>
      <c r="E889" s="20"/>
      <c r="F889" s="19"/>
      <c r="G889" s="23">
        <f>G848+G878</f>
        <v>0</v>
      </c>
      <c r="H889" s="23">
        <f t="shared" ref="H889:AC889" si="768">H848+H878</f>
        <v>0</v>
      </c>
      <c r="I889" s="23">
        <f t="shared" si="768"/>
        <v>0</v>
      </c>
      <c r="J889" s="23">
        <f t="shared" si="768"/>
        <v>0</v>
      </c>
      <c r="K889" s="23">
        <f t="shared" si="768"/>
        <v>0</v>
      </c>
      <c r="L889" s="23">
        <f t="shared" si="768"/>
        <v>0</v>
      </c>
      <c r="M889" s="23">
        <f t="shared" si="768"/>
        <v>0</v>
      </c>
      <c r="N889" s="23">
        <f t="shared" si="768"/>
        <v>0</v>
      </c>
      <c r="O889" s="23">
        <f t="shared" si="768"/>
        <v>0</v>
      </c>
      <c r="P889" s="23">
        <f t="shared" si="768"/>
        <v>0</v>
      </c>
      <c r="Q889" s="23">
        <f t="shared" si="768"/>
        <v>0</v>
      </c>
      <c r="R889" s="23">
        <f t="shared" si="768"/>
        <v>0</v>
      </c>
      <c r="S889" s="23">
        <f t="shared" si="768"/>
        <v>0</v>
      </c>
      <c r="T889" s="23">
        <f t="shared" si="768"/>
        <v>0</v>
      </c>
      <c r="U889" s="23">
        <f t="shared" si="768"/>
        <v>0</v>
      </c>
      <c r="V889" s="23">
        <f t="shared" si="768"/>
        <v>0</v>
      </c>
      <c r="W889" s="23">
        <f t="shared" si="768"/>
        <v>0</v>
      </c>
      <c r="X889" s="23">
        <f t="shared" si="768"/>
        <v>0</v>
      </c>
      <c r="Y889" s="23">
        <f t="shared" si="768"/>
        <v>0</v>
      </c>
      <c r="Z889" s="23">
        <f t="shared" si="768"/>
        <v>0</v>
      </c>
      <c r="AA889" s="23">
        <f t="shared" si="768"/>
        <v>0</v>
      </c>
      <c r="AB889" s="23">
        <f t="shared" si="768"/>
        <v>0</v>
      </c>
      <c r="AC889" s="23">
        <f t="shared" si="768"/>
        <v>0</v>
      </c>
      <c r="AD889" s="30"/>
      <c r="AE889" s="94"/>
    </row>
    <row r="890" spans="1:31" ht="25.2" customHeight="1" x14ac:dyDescent="0.25">
      <c r="A890" s="99"/>
      <c r="B890" s="95" t="s">
        <v>15</v>
      </c>
      <c r="C890" s="19"/>
      <c r="D890" s="20"/>
      <c r="E890" s="20"/>
      <c r="F890" s="19"/>
      <c r="G890" s="23">
        <f>G849+G879</f>
        <v>0</v>
      </c>
      <c r="H890" s="23">
        <f t="shared" ref="H890:AC890" si="769">H849+H879</f>
        <v>0</v>
      </c>
      <c r="I890" s="23">
        <f t="shared" si="769"/>
        <v>0</v>
      </c>
      <c r="J890" s="23">
        <f t="shared" si="769"/>
        <v>0</v>
      </c>
      <c r="K890" s="23">
        <f t="shared" si="769"/>
        <v>0</v>
      </c>
      <c r="L890" s="23">
        <f t="shared" si="769"/>
        <v>0</v>
      </c>
      <c r="M890" s="23">
        <f t="shared" si="769"/>
        <v>0</v>
      </c>
      <c r="N890" s="23">
        <f t="shared" si="769"/>
        <v>0</v>
      </c>
      <c r="O890" s="23">
        <f t="shared" si="769"/>
        <v>0</v>
      </c>
      <c r="P890" s="23">
        <f t="shared" si="769"/>
        <v>0</v>
      </c>
      <c r="Q890" s="23">
        <f t="shared" si="769"/>
        <v>0</v>
      </c>
      <c r="R890" s="23">
        <f t="shared" si="769"/>
        <v>0</v>
      </c>
      <c r="S890" s="23">
        <f t="shared" si="769"/>
        <v>0</v>
      </c>
      <c r="T890" s="23">
        <f t="shared" si="769"/>
        <v>0</v>
      </c>
      <c r="U890" s="23">
        <f t="shared" si="769"/>
        <v>0</v>
      </c>
      <c r="V890" s="23">
        <f t="shared" si="769"/>
        <v>0</v>
      </c>
      <c r="W890" s="23">
        <f t="shared" si="769"/>
        <v>0</v>
      </c>
      <c r="X890" s="23">
        <f t="shared" si="769"/>
        <v>0</v>
      </c>
      <c r="Y890" s="23">
        <f t="shared" si="769"/>
        <v>0</v>
      </c>
      <c r="Z890" s="23">
        <f t="shared" si="769"/>
        <v>0</v>
      </c>
      <c r="AA890" s="23">
        <f t="shared" si="769"/>
        <v>0</v>
      </c>
      <c r="AB890" s="23">
        <f t="shared" si="769"/>
        <v>0</v>
      </c>
      <c r="AC890" s="23">
        <f t="shared" si="769"/>
        <v>0</v>
      </c>
      <c r="AD890" s="30"/>
      <c r="AE890" s="94"/>
    </row>
    <row r="891" spans="1:31" ht="25.2" customHeight="1" x14ac:dyDescent="0.25">
      <c r="A891" s="99"/>
      <c r="B891" s="95" t="s">
        <v>10</v>
      </c>
      <c r="C891" s="19"/>
      <c r="D891" s="20"/>
      <c r="E891" s="20"/>
      <c r="F891" s="19"/>
      <c r="G891" s="23">
        <f>G850+G880</f>
        <v>0</v>
      </c>
      <c r="H891" s="23">
        <f t="shared" ref="H891:AC891" si="770">H850+H880</f>
        <v>0</v>
      </c>
      <c r="I891" s="23">
        <f t="shared" si="770"/>
        <v>0</v>
      </c>
      <c r="J891" s="23">
        <f t="shared" si="770"/>
        <v>0</v>
      </c>
      <c r="K891" s="23">
        <f t="shared" si="770"/>
        <v>0</v>
      </c>
      <c r="L891" s="23">
        <f t="shared" si="770"/>
        <v>0</v>
      </c>
      <c r="M891" s="23">
        <f t="shared" si="770"/>
        <v>0</v>
      </c>
      <c r="N891" s="23">
        <f t="shared" si="770"/>
        <v>0</v>
      </c>
      <c r="O891" s="23">
        <f t="shared" si="770"/>
        <v>0</v>
      </c>
      <c r="P891" s="23">
        <f t="shared" si="770"/>
        <v>0</v>
      </c>
      <c r="Q891" s="23">
        <f t="shared" si="770"/>
        <v>0</v>
      </c>
      <c r="R891" s="23">
        <f t="shared" si="770"/>
        <v>0</v>
      </c>
      <c r="S891" s="23">
        <f t="shared" si="770"/>
        <v>0</v>
      </c>
      <c r="T891" s="23">
        <f t="shared" si="770"/>
        <v>0</v>
      </c>
      <c r="U891" s="23">
        <f t="shared" si="770"/>
        <v>0</v>
      </c>
      <c r="V891" s="23">
        <f t="shared" si="770"/>
        <v>0</v>
      </c>
      <c r="W891" s="23">
        <f t="shared" si="770"/>
        <v>0</v>
      </c>
      <c r="X891" s="23">
        <f t="shared" si="770"/>
        <v>0</v>
      </c>
      <c r="Y891" s="23">
        <f t="shared" si="770"/>
        <v>0</v>
      </c>
      <c r="Z891" s="23">
        <f t="shared" si="770"/>
        <v>0</v>
      </c>
      <c r="AA891" s="23">
        <f t="shared" si="770"/>
        <v>0</v>
      </c>
      <c r="AB891" s="23">
        <f t="shared" si="770"/>
        <v>0</v>
      </c>
      <c r="AC891" s="23">
        <f t="shared" si="770"/>
        <v>0</v>
      </c>
      <c r="AD891" s="30"/>
      <c r="AE891" s="94"/>
    </row>
    <row r="892" spans="1:31" x14ac:dyDescent="0.25">
      <c r="A892" s="102" t="s">
        <v>263</v>
      </c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4"/>
    </row>
    <row r="893" spans="1:31" ht="38.4" customHeight="1" x14ac:dyDescent="0.25">
      <c r="A893" s="99" t="s">
        <v>306</v>
      </c>
      <c r="B893" s="97" t="s">
        <v>150</v>
      </c>
      <c r="C893" s="19"/>
      <c r="D893" s="20"/>
      <c r="E893" s="20"/>
      <c r="F893" s="19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100" t="s">
        <v>264</v>
      </c>
      <c r="AE893" s="124" t="s">
        <v>350</v>
      </c>
    </row>
    <row r="894" spans="1:31" ht="26.4" x14ac:dyDescent="0.25">
      <c r="A894" s="102"/>
      <c r="B894" s="95" t="s">
        <v>117</v>
      </c>
      <c r="C894" s="22"/>
      <c r="D894" s="20"/>
      <c r="E894" s="20"/>
      <c r="F894" s="19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100"/>
      <c r="AE894" s="124"/>
    </row>
    <row r="895" spans="1:31" ht="26.4" x14ac:dyDescent="0.25">
      <c r="A895" s="99"/>
      <c r="B895" s="95" t="s">
        <v>101</v>
      </c>
      <c r="C895" s="19"/>
      <c r="D895" s="20"/>
      <c r="E895" s="20"/>
      <c r="F895" s="19"/>
      <c r="G895" s="23">
        <f>SUM(G896:G901)</f>
        <v>67305.5</v>
      </c>
      <c r="H895" s="23">
        <f t="shared" ref="H895:AC895" si="771">SUM(H896:H901)</f>
        <v>22874.3</v>
      </c>
      <c r="I895" s="23">
        <f t="shared" si="771"/>
        <v>22905.5</v>
      </c>
      <c r="J895" s="23">
        <f t="shared" si="771"/>
        <v>22874.3</v>
      </c>
      <c r="K895" s="23">
        <f t="shared" si="771"/>
        <v>11041.8</v>
      </c>
      <c r="L895" s="23">
        <f t="shared" si="771"/>
        <v>0</v>
      </c>
      <c r="M895" s="23">
        <f t="shared" si="771"/>
        <v>12139</v>
      </c>
      <c r="N895" s="23">
        <f t="shared" si="771"/>
        <v>0</v>
      </c>
      <c r="O895" s="23">
        <f t="shared" si="771"/>
        <v>21219.200000000001</v>
      </c>
      <c r="P895" s="23">
        <f t="shared" si="771"/>
        <v>0</v>
      </c>
      <c r="Q895" s="23">
        <f t="shared" si="771"/>
        <v>62716.900000000009</v>
      </c>
      <c r="R895" s="23">
        <f t="shared" si="771"/>
        <v>0</v>
      </c>
      <c r="S895" s="23">
        <f t="shared" si="771"/>
        <v>26725.63</v>
      </c>
      <c r="T895" s="23">
        <f t="shared" si="771"/>
        <v>0</v>
      </c>
      <c r="U895" s="23">
        <f t="shared" si="771"/>
        <v>10000</v>
      </c>
      <c r="V895" s="23">
        <f t="shared" si="771"/>
        <v>0</v>
      </c>
      <c r="W895" s="23">
        <f t="shared" si="771"/>
        <v>6000</v>
      </c>
      <c r="X895" s="23">
        <f t="shared" si="771"/>
        <v>0</v>
      </c>
      <c r="Y895" s="23">
        <f t="shared" si="771"/>
        <v>19991.27</v>
      </c>
      <c r="Z895" s="23">
        <f t="shared" si="771"/>
        <v>0</v>
      </c>
      <c r="AA895" s="23">
        <f t="shared" si="771"/>
        <v>53716.9</v>
      </c>
      <c r="AB895" s="23">
        <f t="shared" si="771"/>
        <v>53716.9</v>
      </c>
      <c r="AC895" s="23">
        <f t="shared" si="771"/>
        <v>53716.9</v>
      </c>
      <c r="AD895" s="100"/>
      <c r="AE895" s="124"/>
    </row>
    <row r="896" spans="1:31" ht="101.25" customHeight="1" x14ac:dyDescent="0.25">
      <c r="A896" s="99"/>
      <c r="B896" s="105" t="s">
        <v>17</v>
      </c>
      <c r="C896" s="19">
        <f>C905</f>
        <v>136</v>
      </c>
      <c r="D896" s="19" t="str">
        <f t="shared" ref="D896:F896" si="772">D905</f>
        <v>1003</v>
      </c>
      <c r="E896" s="20" t="str">
        <f>E905</f>
        <v>0720003490</v>
      </c>
      <c r="F896" s="19">
        <f t="shared" si="772"/>
        <v>321</v>
      </c>
      <c r="G896" s="23">
        <f>G905</f>
        <v>58200.5</v>
      </c>
      <c r="H896" s="23">
        <f t="shared" ref="H896:AC896" si="773">H905</f>
        <v>22874.3</v>
      </c>
      <c r="I896" s="23">
        <f t="shared" si="773"/>
        <v>22905.5</v>
      </c>
      <c r="J896" s="23">
        <f t="shared" si="773"/>
        <v>22874.3</v>
      </c>
      <c r="K896" s="23">
        <f t="shared" si="773"/>
        <v>11041.8</v>
      </c>
      <c r="L896" s="23">
        <f t="shared" si="773"/>
        <v>0</v>
      </c>
      <c r="M896" s="23">
        <f t="shared" si="773"/>
        <v>12139</v>
      </c>
      <c r="N896" s="23">
        <f t="shared" si="773"/>
        <v>0</v>
      </c>
      <c r="O896" s="23">
        <f t="shared" si="773"/>
        <v>12114.2</v>
      </c>
      <c r="P896" s="23">
        <f t="shared" si="773"/>
        <v>0</v>
      </c>
      <c r="Q896" s="23">
        <f t="shared" si="773"/>
        <v>53611.900000000009</v>
      </c>
      <c r="R896" s="23">
        <f t="shared" si="773"/>
        <v>0</v>
      </c>
      <c r="S896" s="23">
        <f t="shared" si="773"/>
        <v>26725.63</v>
      </c>
      <c r="T896" s="23">
        <f t="shared" si="773"/>
        <v>0</v>
      </c>
      <c r="U896" s="23">
        <f t="shared" si="773"/>
        <v>10000</v>
      </c>
      <c r="V896" s="23">
        <f t="shared" si="773"/>
        <v>0</v>
      </c>
      <c r="W896" s="23">
        <f t="shared" si="773"/>
        <v>6000</v>
      </c>
      <c r="X896" s="23">
        <f t="shared" si="773"/>
        <v>0</v>
      </c>
      <c r="Y896" s="23">
        <f t="shared" si="773"/>
        <v>10886.27</v>
      </c>
      <c r="Z896" s="23">
        <f t="shared" si="773"/>
        <v>0</v>
      </c>
      <c r="AA896" s="23">
        <f t="shared" si="773"/>
        <v>53611.9</v>
      </c>
      <c r="AB896" s="23">
        <f t="shared" si="773"/>
        <v>53611.9</v>
      </c>
      <c r="AC896" s="23">
        <f t="shared" si="773"/>
        <v>53611.9</v>
      </c>
      <c r="AD896" s="100"/>
      <c r="AE896" s="124"/>
    </row>
    <row r="897" spans="1:47" x14ac:dyDescent="0.25">
      <c r="A897" s="99"/>
      <c r="B897" s="110"/>
      <c r="C897" s="19">
        <f>C912</f>
        <v>136</v>
      </c>
      <c r="D897" s="19" t="str">
        <f t="shared" ref="D897:F897" si="774">D912</f>
        <v>0709</v>
      </c>
      <c r="E897" s="19" t="str">
        <f t="shared" si="774"/>
        <v>0720003490</v>
      </c>
      <c r="F897" s="19">
        <f t="shared" si="774"/>
        <v>321</v>
      </c>
      <c r="G897" s="23">
        <f>G912</f>
        <v>105</v>
      </c>
      <c r="H897" s="23">
        <f>H912</f>
        <v>0</v>
      </c>
      <c r="I897" s="23">
        <f t="shared" ref="I897:AC897" si="775">I912</f>
        <v>0</v>
      </c>
      <c r="J897" s="23">
        <f t="shared" si="775"/>
        <v>0</v>
      </c>
      <c r="K897" s="23">
        <f t="shared" si="775"/>
        <v>0</v>
      </c>
      <c r="L897" s="23">
        <f t="shared" si="775"/>
        <v>0</v>
      </c>
      <c r="M897" s="23">
        <f t="shared" si="775"/>
        <v>0</v>
      </c>
      <c r="N897" s="23">
        <f t="shared" si="775"/>
        <v>0</v>
      </c>
      <c r="O897" s="23">
        <f t="shared" si="775"/>
        <v>105</v>
      </c>
      <c r="P897" s="23">
        <f t="shared" si="775"/>
        <v>0</v>
      </c>
      <c r="Q897" s="23">
        <f t="shared" si="775"/>
        <v>105</v>
      </c>
      <c r="R897" s="23">
        <f t="shared" si="775"/>
        <v>0</v>
      </c>
      <c r="S897" s="23">
        <f t="shared" si="775"/>
        <v>0</v>
      </c>
      <c r="T897" s="23">
        <f t="shared" si="775"/>
        <v>0</v>
      </c>
      <c r="U897" s="23">
        <f t="shared" si="775"/>
        <v>0</v>
      </c>
      <c r="V897" s="23">
        <f t="shared" si="775"/>
        <v>0</v>
      </c>
      <c r="W897" s="23">
        <f t="shared" si="775"/>
        <v>0</v>
      </c>
      <c r="X897" s="23">
        <f t="shared" si="775"/>
        <v>0</v>
      </c>
      <c r="Y897" s="23">
        <f t="shared" si="775"/>
        <v>105</v>
      </c>
      <c r="Z897" s="23">
        <f t="shared" si="775"/>
        <v>0</v>
      </c>
      <c r="AA897" s="23">
        <f t="shared" si="775"/>
        <v>105</v>
      </c>
      <c r="AB897" s="23">
        <f t="shared" si="775"/>
        <v>105</v>
      </c>
      <c r="AC897" s="23">
        <f t="shared" si="775"/>
        <v>105</v>
      </c>
      <c r="AD897" s="100"/>
      <c r="AE897" s="124"/>
    </row>
    <row r="898" spans="1:47" x14ac:dyDescent="0.25">
      <c r="A898" s="99"/>
      <c r="B898" s="106"/>
      <c r="C898" s="19">
        <f>C919</f>
        <v>136</v>
      </c>
      <c r="D898" s="19" t="str">
        <f t="shared" ref="D898:F898" si="776">D919</f>
        <v>0709</v>
      </c>
      <c r="E898" s="19" t="str">
        <f t="shared" si="776"/>
        <v>0720003490</v>
      </c>
      <c r="F898" s="19">
        <f t="shared" si="776"/>
        <v>244</v>
      </c>
      <c r="G898" s="23">
        <f>G919</f>
        <v>9000</v>
      </c>
      <c r="H898" s="23">
        <f t="shared" ref="H898:AC898" si="777">H919</f>
        <v>0</v>
      </c>
      <c r="I898" s="23">
        <f t="shared" si="777"/>
        <v>0</v>
      </c>
      <c r="J898" s="23">
        <f t="shared" si="777"/>
        <v>0</v>
      </c>
      <c r="K898" s="23">
        <f t="shared" si="777"/>
        <v>0</v>
      </c>
      <c r="L898" s="23">
        <f t="shared" si="777"/>
        <v>0</v>
      </c>
      <c r="M898" s="23">
        <f t="shared" si="777"/>
        <v>0</v>
      </c>
      <c r="N898" s="23">
        <f t="shared" si="777"/>
        <v>0</v>
      </c>
      <c r="O898" s="23">
        <f t="shared" si="777"/>
        <v>9000</v>
      </c>
      <c r="P898" s="23">
        <f t="shared" si="777"/>
        <v>0</v>
      </c>
      <c r="Q898" s="23">
        <f t="shared" si="777"/>
        <v>9000</v>
      </c>
      <c r="R898" s="23">
        <f t="shared" si="777"/>
        <v>0</v>
      </c>
      <c r="S898" s="23">
        <f t="shared" si="777"/>
        <v>0</v>
      </c>
      <c r="T898" s="23">
        <f t="shared" si="777"/>
        <v>0</v>
      </c>
      <c r="U898" s="23">
        <f t="shared" si="777"/>
        <v>0</v>
      </c>
      <c r="V898" s="23">
        <f t="shared" si="777"/>
        <v>0</v>
      </c>
      <c r="W898" s="23">
        <f t="shared" si="777"/>
        <v>0</v>
      </c>
      <c r="X898" s="23">
        <f t="shared" si="777"/>
        <v>0</v>
      </c>
      <c r="Y898" s="23">
        <f t="shared" si="777"/>
        <v>9000</v>
      </c>
      <c r="Z898" s="23">
        <f t="shared" si="777"/>
        <v>0</v>
      </c>
      <c r="AA898" s="23">
        <f t="shared" si="777"/>
        <v>0</v>
      </c>
      <c r="AB898" s="23">
        <f t="shared" si="777"/>
        <v>0</v>
      </c>
      <c r="AC898" s="23">
        <f t="shared" si="777"/>
        <v>0</v>
      </c>
      <c r="AD898" s="100"/>
      <c r="AE898" s="124"/>
    </row>
    <row r="899" spans="1:47" ht="30" customHeight="1" x14ac:dyDescent="0.25">
      <c r="A899" s="99"/>
      <c r="B899" s="95" t="s">
        <v>14</v>
      </c>
      <c r="C899" s="19"/>
      <c r="D899" s="20"/>
      <c r="E899" s="20"/>
      <c r="F899" s="19"/>
      <c r="G899" s="23">
        <f>G906+G913+G920</f>
        <v>0</v>
      </c>
      <c r="H899" s="23">
        <f t="shared" ref="H899:AC899" si="778">H906+H913+H920</f>
        <v>0</v>
      </c>
      <c r="I899" s="23">
        <f t="shared" si="778"/>
        <v>0</v>
      </c>
      <c r="J899" s="23">
        <f t="shared" si="778"/>
        <v>0</v>
      </c>
      <c r="K899" s="23">
        <f t="shared" si="778"/>
        <v>0</v>
      </c>
      <c r="L899" s="23">
        <f t="shared" si="778"/>
        <v>0</v>
      </c>
      <c r="M899" s="23">
        <f t="shared" si="778"/>
        <v>0</v>
      </c>
      <c r="N899" s="23">
        <f t="shared" si="778"/>
        <v>0</v>
      </c>
      <c r="O899" s="23">
        <f t="shared" si="778"/>
        <v>0</v>
      </c>
      <c r="P899" s="23">
        <f t="shared" si="778"/>
        <v>0</v>
      </c>
      <c r="Q899" s="23">
        <f t="shared" si="778"/>
        <v>0</v>
      </c>
      <c r="R899" s="23">
        <f t="shared" si="778"/>
        <v>0</v>
      </c>
      <c r="S899" s="23">
        <f t="shared" si="778"/>
        <v>0</v>
      </c>
      <c r="T899" s="23">
        <f t="shared" si="778"/>
        <v>0</v>
      </c>
      <c r="U899" s="23">
        <f t="shared" si="778"/>
        <v>0</v>
      </c>
      <c r="V899" s="23">
        <f t="shared" si="778"/>
        <v>0</v>
      </c>
      <c r="W899" s="23">
        <f t="shared" si="778"/>
        <v>0</v>
      </c>
      <c r="X899" s="23">
        <f t="shared" si="778"/>
        <v>0</v>
      </c>
      <c r="Y899" s="23">
        <f t="shared" si="778"/>
        <v>0</v>
      </c>
      <c r="Z899" s="23">
        <f t="shared" si="778"/>
        <v>0</v>
      </c>
      <c r="AA899" s="23">
        <f t="shared" si="778"/>
        <v>0</v>
      </c>
      <c r="AB899" s="23">
        <f t="shared" si="778"/>
        <v>0</v>
      </c>
      <c r="AC899" s="23">
        <f t="shared" si="778"/>
        <v>0</v>
      </c>
      <c r="AD899" s="100"/>
      <c r="AE899" s="124"/>
    </row>
    <row r="900" spans="1:47" x14ac:dyDescent="0.25">
      <c r="A900" s="99"/>
      <c r="B900" s="95" t="s">
        <v>15</v>
      </c>
      <c r="C900" s="19"/>
      <c r="D900" s="20"/>
      <c r="E900" s="20"/>
      <c r="F900" s="19"/>
      <c r="G900" s="23">
        <f>G907+G914+G921</f>
        <v>0</v>
      </c>
      <c r="H900" s="23">
        <f t="shared" ref="H900:AC900" si="779">H907+H914+H921</f>
        <v>0</v>
      </c>
      <c r="I900" s="23">
        <f t="shared" si="779"/>
        <v>0</v>
      </c>
      <c r="J900" s="23">
        <f t="shared" si="779"/>
        <v>0</v>
      </c>
      <c r="K900" s="23">
        <f t="shared" si="779"/>
        <v>0</v>
      </c>
      <c r="L900" s="23">
        <f t="shared" si="779"/>
        <v>0</v>
      </c>
      <c r="M900" s="23">
        <f t="shared" si="779"/>
        <v>0</v>
      </c>
      <c r="N900" s="23">
        <f t="shared" si="779"/>
        <v>0</v>
      </c>
      <c r="O900" s="23">
        <f t="shared" si="779"/>
        <v>0</v>
      </c>
      <c r="P900" s="23">
        <f t="shared" si="779"/>
        <v>0</v>
      </c>
      <c r="Q900" s="23">
        <f t="shared" si="779"/>
        <v>0</v>
      </c>
      <c r="R900" s="23">
        <f t="shared" si="779"/>
        <v>0</v>
      </c>
      <c r="S900" s="23">
        <f t="shared" si="779"/>
        <v>0</v>
      </c>
      <c r="T900" s="23">
        <f t="shared" si="779"/>
        <v>0</v>
      </c>
      <c r="U900" s="23">
        <f t="shared" si="779"/>
        <v>0</v>
      </c>
      <c r="V900" s="23">
        <f t="shared" si="779"/>
        <v>0</v>
      </c>
      <c r="W900" s="23">
        <f t="shared" si="779"/>
        <v>0</v>
      </c>
      <c r="X900" s="23">
        <f t="shared" si="779"/>
        <v>0</v>
      </c>
      <c r="Y900" s="23">
        <f t="shared" si="779"/>
        <v>0</v>
      </c>
      <c r="Z900" s="23">
        <f t="shared" si="779"/>
        <v>0</v>
      </c>
      <c r="AA900" s="23">
        <f t="shared" si="779"/>
        <v>0</v>
      </c>
      <c r="AB900" s="23">
        <f t="shared" si="779"/>
        <v>0</v>
      </c>
      <c r="AC900" s="23">
        <f t="shared" si="779"/>
        <v>0</v>
      </c>
      <c r="AD900" s="100"/>
      <c r="AE900" s="124"/>
    </row>
    <row r="901" spans="1:47" x14ac:dyDescent="0.25">
      <c r="A901" s="99"/>
      <c r="B901" s="95" t="s">
        <v>12</v>
      </c>
      <c r="C901" s="19"/>
      <c r="D901" s="20"/>
      <c r="E901" s="20"/>
      <c r="F901" s="19"/>
      <c r="G901" s="23">
        <f>G908+G915+G922</f>
        <v>0</v>
      </c>
      <c r="H901" s="23">
        <f>H908+H915+H922</f>
        <v>0</v>
      </c>
      <c r="I901" s="23">
        <f t="shared" ref="I901:AC901" si="780">I908+I915+I922</f>
        <v>0</v>
      </c>
      <c r="J901" s="23">
        <f t="shared" si="780"/>
        <v>0</v>
      </c>
      <c r="K901" s="23">
        <f t="shared" si="780"/>
        <v>0</v>
      </c>
      <c r="L901" s="23">
        <f t="shared" si="780"/>
        <v>0</v>
      </c>
      <c r="M901" s="23">
        <f t="shared" si="780"/>
        <v>0</v>
      </c>
      <c r="N901" s="23">
        <f t="shared" si="780"/>
        <v>0</v>
      </c>
      <c r="O901" s="23">
        <f t="shared" si="780"/>
        <v>0</v>
      </c>
      <c r="P901" s="23">
        <f t="shared" si="780"/>
        <v>0</v>
      </c>
      <c r="Q901" s="23">
        <f t="shared" si="780"/>
        <v>0</v>
      </c>
      <c r="R901" s="23">
        <f t="shared" si="780"/>
        <v>0</v>
      </c>
      <c r="S901" s="23">
        <f t="shared" si="780"/>
        <v>0</v>
      </c>
      <c r="T901" s="23">
        <f t="shared" si="780"/>
        <v>0</v>
      </c>
      <c r="U901" s="23">
        <f t="shared" si="780"/>
        <v>0</v>
      </c>
      <c r="V901" s="23">
        <f t="shared" si="780"/>
        <v>0</v>
      </c>
      <c r="W901" s="23">
        <f t="shared" si="780"/>
        <v>0</v>
      </c>
      <c r="X901" s="23">
        <f t="shared" si="780"/>
        <v>0</v>
      </c>
      <c r="Y901" s="23">
        <f t="shared" si="780"/>
        <v>0</v>
      </c>
      <c r="Z901" s="23">
        <f t="shared" si="780"/>
        <v>0</v>
      </c>
      <c r="AA901" s="23">
        <f t="shared" si="780"/>
        <v>0</v>
      </c>
      <c r="AB901" s="23">
        <f t="shared" si="780"/>
        <v>0</v>
      </c>
      <c r="AC901" s="23">
        <f t="shared" si="780"/>
        <v>0</v>
      </c>
      <c r="AD901" s="100"/>
      <c r="AE901" s="124"/>
    </row>
    <row r="902" spans="1:47" ht="25.2" customHeight="1" x14ac:dyDescent="0.25">
      <c r="A902" s="99" t="s">
        <v>265</v>
      </c>
      <c r="B902" s="95" t="s">
        <v>153</v>
      </c>
      <c r="C902" s="19"/>
      <c r="D902" s="20"/>
      <c r="E902" s="20"/>
      <c r="F902" s="19"/>
      <c r="G902" s="23">
        <f>I902+K902+M902+O902</f>
        <v>820</v>
      </c>
      <c r="H902" s="23">
        <f>J902+L902+N902+P902</f>
        <v>306</v>
      </c>
      <c r="I902" s="29">
        <v>199</v>
      </c>
      <c r="J902" s="29">
        <v>306</v>
      </c>
      <c r="K902" s="29">
        <v>166</v>
      </c>
      <c r="L902" s="29"/>
      <c r="M902" s="29">
        <v>239</v>
      </c>
      <c r="N902" s="29"/>
      <c r="O902" s="29">
        <v>216</v>
      </c>
      <c r="P902" s="28"/>
      <c r="Q902" s="23">
        <v>753</v>
      </c>
      <c r="R902" s="23">
        <f>T902+V902+X902+Z902</f>
        <v>0</v>
      </c>
      <c r="S902" s="23">
        <v>199</v>
      </c>
      <c r="T902" s="23"/>
      <c r="U902" s="23">
        <v>166</v>
      </c>
      <c r="V902" s="23"/>
      <c r="W902" s="23">
        <v>239</v>
      </c>
      <c r="X902" s="23"/>
      <c r="Y902" s="23">
        <v>149</v>
      </c>
      <c r="Z902" s="23"/>
      <c r="AA902" s="23">
        <v>753</v>
      </c>
      <c r="AB902" s="23">
        <v>753</v>
      </c>
      <c r="AC902" s="23">
        <v>753</v>
      </c>
      <c r="AD902" s="100" t="s">
        <v>76</v>
      </c>
      <c r="AE902" s="124" t="s">
        <v>399</v>
      </c>
    </row>
    <row r="903" spans="1:47" ht="50.25" customHeight="1" x14ac:dyDescent="0.25">
      <c r="A903" s="99"/>
      <c r="B903" s="95" t="s">
        <v>117</v>
      </c>
      <c r="C903" s="19"/>
      <c r="D903" s="20"/>
      <c r="E903" s="20"/>
      <c r="F903" s="19"/>
      <c r="G903" s="23">
        <f t="shared" ref="G903:AC903" si="781">ROUND(G904/G902,1)</f>
        <v>71</v>
      </c>
      <c r="H903" s="23">
        <f t="shared" si="781"/>
        <v>74.8</v>
      </c>
      <c r="I903" s="23">
        <f t="shared" si="781"/>
        <v>115.1</v>
      </c>
      <c r="J903" s="23">
        <f t="shared" si="781"/>
        <v>74.8</v>
      </c>
      <c r="K903" s="23">
        <f t="shared" si="781"/>
        <v>66.5</v>
      </c>
      <c r="L903" s="23" t="e">
        <f t="shared" si="781"/>
        <v>#DIV/0!</v>
      </c>
      <c r="M903" s="23">
        <f t="shared" si="781"/>
        <v>50.8</v>
      </c>
      <c r="N903" s="23" t="e">
        <f t="shared" si="781"/>
        <v>#DIV/0!</v>
      </c>
      <c r="O903" s="23">
        <f t="shared" si="781"/>
        <v>56.1</v>
      </c>
      <c r="P903" s="23" t="e">
        <f t="shared" si="781"/>
        <v>#DIV/0!</v>
      </c>
      <c r="Q903" s="23">
        <f t="shared" si="781"/>
        <v>71.2</v>
      </c>
      <c r="R903" s="23" t="e">
        <f t="shared" si="781"/>
        <v>#DIV/0!</v>
      </c>
      <c r="S903" s="23">
        <f t="shared" si="781"/>
        <v>134.30000000000001</v>
      </c>
      <c r="T903" s="23" t="e">
        <f t="shared" si="781"/>
        <v>#DIV/0!</v>
      </c>
      <c r="U903" s="23">
        <f t="shared" si="781"/>
        <v>60.2</v>
      </c>
      <c r="V903" s="23" t="e">
        <f t="shared" si="781"/>
        <v>#DIV/0!</v>
      </c>
      <c r="W903" s="23">
        <f t="shared" si="781"/>
        <v>25.1</v>
      </c>
      <c r="X903" s="23" t="e">
        <f t="shared" si="781"/>
        <v>#DIV/0!</v>
      </c>
      <c r="Y903" s="23">
        <f t="shared" si="781"/>
        <v>73.099999999999994</v>
      </c>
      <c r="Z903" s="23" t="e">
        <f t="shared" si="781"/>
        <v>#DIV/0!</v>
      </c>
      <c r="AA903" s="23">
        <f t="shared" si="781"/>
        <v>71.2</v>
      </c>
      <c r="AB903" s="23">
        <f t="shared" si="781"/>
        <v>71.2</v>
      </c>
      <c r="AC903" s="23">
        <f t="shared" si="781"/>
        <v>71.2</v>
      </c>
      <c r="AD903" s="100"/>
      <c r="AE903" s="124"/>
    </row>
    <row r="904" spans="1:47" ht="30" customHeight="1" x14ac:dyDescent="0.25">
      <c r="A904" s="99"/>
      <c r="B904" s="95" t="s">
        <v>101</v>
      </c>
      <c r="C904" s="19"/>
      <c r="D904" s="20"/>
      <c r="E904" s="20"/>
      <c r="F904" s="19"/>
      <c r="G904" s="23">
        <f t="shared" ref="G904:AC904" si="782">SUM(G905:G908)</f>
        <v>58200.5</v>
      </c>
      <c r="H904" s="23">
        <f t="shared" si="782"/>
        <v>22874.3</v>
      </c>
      <c r="I904" s="23">
        <f t="shared" si="782"/>
        <v>22905.5</v>
      </c>
      <c r="J904" s="23">
        <f t="shared" si="782"/>
        <v>22874.3</v>
      </c>
      <c r="K904" s="23">
        <f t="shared" si="782"/>
        <v>11041.8</v>
      </c>
      <c r="L904" s="23">
        <f t="shared" si="782"/>
        <v>0</v>
      </c>
      <c r="M904" s="23">
        <f t="shared" si="782"/>
        <v>12139</v>
      </c>
      <c r="N904" s="23">
        <f t="shared" si="782"/>
        <v>0</v>
      </c>
      <c r="O904" s="23">
        <f t="shared" si="782"/>
        <v>12114.2</v>
      </c>
      <c r="P904" s="23">
        <f t="shared" si="782"/>
        <v>0</v>
      </c>
      <c r="Q904" s="23">
        <f t="shared" si="782"/>
        <v>53611.900000000009</v>
      </c>
      <c r="R904" s="23">
        <f t="shared" si="782"/>
        <v>0</v>
      </c>
      <c r="S904" s="23">
        <f t="shared" si="782"/>
        <v>26725.63</v>
      </c>
      <c r="T904" s="23">
        <f t="shared" si="782"/>
        <v>0</v>
      </c>
      <c r="U904" s="23">
        <f t="shared" si="782"/>
        <v>10000</v>
      </c>
      <c r="V904" s="23">
        <f t="shared" si="782"/>
        <v>0</v>
      </c>
      <c r="W904" s="23">
        <f t="shared" si="782"/>
        <v>6000</v>
      </c>
      <c r="X904" s="23">
        <f t="shared" si="782"/>
        <v>0</v>
      </c>
      <c r="Y904" s="23">
        <f t="shared" si="782"/>
        <v>10886.27</v>
      </c>
      <c r="Z904" s="23">
        <f t="shared" si="782"/>
        <v>0</v>
      </c>
      <c r="AA904" s="23">
        <f t="shared" si="782"/>
        <v>53611.9</v>
      </c>
      <c r="AB904" s="23">
        <f t="shared" si="782"/>
        <v>53611.9</v>
      </c>
      <c r="AC904" s="23">
        <f t="shared" si="782"/>
        <v>53611.9</v>
      </c>
      <c r="AD904" s="100"/>
      <c r="AE904" s="124"/>
    </row>
    <row r="905" spans="1:47" x14ac:dyDescent="0.25">
      <c r="A905" s="99"/>
      <c r="B905" s="95" t="s">
        <v>17</v>
      </c>
      <c r="C905" s="19">
        <v>136</v>
      </c>
      <c r="D905" s="20" t="s">
        <v>53</v>
      </c>
      <c r="E905" s="20" t="s">
        <v>192</v>
      </c>
      <c r="F905" s="19">
        <v>321</v>
      </c>
      <c r="G905" s="23">
        <f>I905+K905+M905+O905</f>
        <v>58200.5</v>
      </c>
      <c r="H905" s="28">
        <f t="shared" ref="G905:H908" si="783">J905+L905+N905+P905</f>
        <v>22874.3</v>
      </c>
      <c r="I905" s="29">
        <v>22905.5</v>
      </c>
      <c r="J905" s="29">
        <v>22874.3</v>
      </c>
      <c r="K905" s="29">
        <v>11041.8</v>
      </c>
      <c r="L905" s="29"/>
      <c r="M905" s="29">
        <v>12139</v>
      </c>
      <c r="N905" s="29"/>
      <c r="O905" s="29">
        <f>12078.7+35.5</f>
        <v>12114.2</v>
      </c>
      <c r="P905" s="28"/>
      <c r="Q905" s="23">
        <f>S905+U905+W905+Y905</f>
        <v>53611.900000000009</v>
      </c>
      <c r="R905" s="28">
        <f t="shared" ref="R905:R908" si="784">T905+V905+X905+Z905</f>
        <v>0</v>
      </c>
      <c r="S905" s="23">
        <v>26725.63</v>
      </c>
      <c r="T905" s="23"/>
      <c r="U905" s="23">
        <v>10000</v>
      </c>
      <c r="V905" s="23"/>
      <c r="W905" s="23">
        <v>6000</v>
      </c>
      <c r="X905" s="23"/>
      <c r="Y905" s="23">
        <v>10886.27</v>
      </c>
      <c r="Z905" s="23"/>
      <c r="AA905" s="23">
        <v>53611.9</v>
      </c>
      <c r="AB905" s="23">
        <v>53611.9</v>
      </c>
      <c r="AC905" s="23">
        <v>53611.9</v>
      </c>
      <c r="AD905" s="100"/>
      <c r="AE905" s="124"/>
    </row>
    <row r="906" spans="1:47" ht="30" customHeight="1" x14ac:dyDescent="0.25">
      <c r="A906" s="99"/>
      <c r="B906" s="95" t="s">
        <v>14</v>
      </c>
      <c r="C906" s="19"/>
      <c r="D906" s="20"/>
      <c r="E906" s="20"/>
      <c r="F906" s="19"/>
      <c r="G906" s="23">
        <f t="shared" si="783"/>
        <v>0</v>
      </c>
      <c r="H906" s="28">
        <f t="shared" si="783"/>
        <v>0</v>
      </c>
      <c r="I906" s="29"/>
      <c r="J906" s="29"/>
      <c r="K906" s="29"/>
      <c r="L906" s="29"/>
      <c r="M906" s="29"/>
      <c r="N906" s="29"/>
      <c r="O906" s="29"/>
      <c r="P906" s="28"/>
      <c r="Q906" s="23">
        <f t="shared" ref="Q906:Q908" si="785">S906+U906+W906+Y906</f>
        <v>0</v>
      </c>
      <c r="R906" s="28">
        <f t="shared" si="784"/>
        <v>0</v>
      </c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100"/>
      <c r="AE906" s="124"/>
    </row>
    <row r="907" spans="1:47" ht="30" customHeight="1" x14ac:dyDescent="0.25">
      <c r="A907" s="99"/>
      <c r="B907" s="95" t="s">
        <v>15</v>
      </c>
      <c r="C907" s="19"/>
      <c r="D907" s="20"/>
      <c r="E907" s="20"/>
      <c r="F907" s="19"/>
      <c r="G907" s="23">
        <f t="shared" si="783"/>
        <v>0</v>
      </c>
      <c r="H907" s="28">
        <f t="shared" si="783"/>
        <v>0</v>
      </c>
      <c r="I907" s="29"/>
      <c r="J907" s="29"/>
      <c r="K907" s="29"/>
      <c r="L907" s="29"/>
      <c r="M907" s="29"/>
      <c r="N907" s="29"/>
      <c r="O907" s="29"/>
      <c r="P907" s="28"/>
      <c r="Q907" s="23">
        <f t="shared" si="785"/>
        <v>0</v>
      </c>
      <c r="R907" s="28">
        <f t="shared" si="784"/>
        <v>0</v>
      </c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100"/>
      <c r="AE907" s="124"/>
    </row>
    <row r="908" spans="1:47" ht="51" customHeight="1" x14ac:dyDescent="0.25">
      <c r="A908" s="99"/>
      <c r="B908" s="95" t="s">
        <v>12</v>
      </c>
      <c r="C908" s="19"/>
      <c r="D908" s="20"/>
      <c r="E908" s="20"/>
      <c r="F908" s="19"/>
      <c r="G908" s="23">
        <f t="shared" si="783"/>
        <v>0</v>
      </c>
      <c r="H908" s="28">
        <f t="shared" si="783"/>
        <v>0</v>
      </c>
      <c r="I908" s="29"/>
      <c r="J908" s="29"/>
      <c r="K908" s="29"/>
      <c r="L908" s="29"/>
      <c r="M908" s="29"/>
      <c r="N908" s="29"/>
      <c r="O908" s="29"/>
      <c r="P908" s="28"/>
      <c r="Q908" s="23">
        <f t="shared" si="785"/>
        <v>0</v>
      </c>
      <c r="R908" s="28">
        <f t="shared" si="784"/>
        <v>0</v>
      </c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100"/>
      <c r="AE908" s="124"/>
    </row>
    <row r="909" spans="1:47" ht="30" customHeight="1" x14ac:dyDescent="0.25">
      <c r="A909" s="99" t="s">
        <v>499</v>
      </c>
      <c r="B909" s="95" t="s">
        <v>154</v>
      </c>
      <c r="C909" s="19"/>
      <c r="D909" s="20"/>
      <c r="E909" s="20"/>
      <c r="F909" s="19"/>
      <c r="G909" s="23">
        <f>I909+K909+M909+O909</f>
        <v>7</v>
      </c>
      <c r="H909" s="23">
        <f>J909+L909+N909+P909</f>
        <v>0</v>
      </c>
      <c r="I909" s="29"/>
      <c r="J909" s="29"/>
      <c r="K909" s="29"/>
      <c r="L909" s="29"/>
      <c r="M909" s="29"/>
      <c r="N909" s="29"/>
      <c r="O909" s="29">
        <v>7</v>
      </c>
      <c r="P909" s="28"/>
      <c r="Q909" s="23">
        <f>S909+U909+W909+Y909</f>
        <v>7</v>
      </c>
      <c r="R909" s="23">
        <f>T909+V909+X909+Z909</f>
        <v>0</v>
      </c>
      <c r="S909" s="23"/>
      <c r="T909" s="23"/>
      <c r="U909" s="23"/>
      <c r="V909" s="23"/>
      <c r="W909" s="23"/>
      <c r="X909" s="23"/>
      <c r="Y909" s="23">
        <v>7</v>
      </c>
      <c r="Z909" s="23"/>
      <c r="AA909" s="23">
        <v>7</v>
      </c>
      <c r="AB909" s="23">
        <v>7</v>
      </c>
      <c r="AC909" s="23">
        <v>7</v>
      </c>
      <c r="AD909" s="100" t="s">
        <v>76</v>
      </c>
      <c r="AE909" s="107" t="s">
        <v>500</v>
      </c>
    </row>
    <row r="910" spans="1:47" ht="51.75" customHeight="1" x14ac:dyDescent="0.25">
      <c r="A910" s="99"/>
      <c r="B910" s="95" t="s">
        <v>118</v>
      </c>
      <c r="C910" s="19"/>
      <c r="D910" s="20"/>
      <c r="E910" s="20"/>
      <c r="F910" s="19"/>
      <c r="G910" s="23">
        <f t="shared" ref="G910:AC910" si="786">ROUND(G911/G909,1)</f>
        <v>15</v>
      </c>
      <c r="H910" s="23" t="e">
        <f t="shared" si="786"/>
        <v>#DIV/0!</v>
      </c>
      <c r="I910" s="23" t="e">
        <f t="shared" si="786"/>
        <v>#DIV/0!</v>
      </c>
      <c r="J910" s="23" t="e">
        <f t="shared" si="786"/>
        <v>#DIV/0!</v>
      </c>
      <c r="K910" s="23" t="e">
        <f t="shared" si="786"/>
        <v>#DIV/0!</v>
      </c>
      <c r="L910" s="23" t="e">
        <f t="shared" si="786"/>
        <v>#DIV/0!</v>
      </c>
      <c r="M910" s="23" t="e">
        <f t="shared" si="786"/>
        <v>#DIV/0!</v>
      </c>
      <c r="N910" s="23" t="e">
        <f t="shared" si="786"/>
        <v>#DIV/0!</v>
      </c>
      <c r="O910" s="23">
        <f t="shared" si="786"/>
        <v>15</v>
      </c>
      <c r="P910" s="23" t="e">
        <f t="shared" si="786"/>
        <v>#DIV/0!</v>
      </c>
      <c r="Q910" s="23">
        <f t="shared" si="786"/>
        <v>15</v>
      </c>
      <c r="R910" s="23" t="e">
        <f t="shared" si="786"/>
        <v>#DIV/0!</v>
      </c>
      <c r="S910" s="27" t="e">
        <f t="shared" si="786"/>
        <v>#DIV/0!</v>
      </c>
      <c r="T910" s="27" t="e">
        <f t="shared" si="786"/>
        <v>#DIV/0!</v>
      </c>
      <c r="U910" s="27" t="e">
        <f t="shared" si="786"/>
        <v>#DIV/0!</v>
      </c>
      <c r="V910" s="27" t="e">
        <f t="shared" si="786"/>
        <v>#DIV/0!</v>
      </c>
      <c r="W910" s="27" t="e">
        <f t="shared" si="786"/>
        <v>#DIV/0!</v>
      </c>
      <c r="X910" s="23" t="e">
        <f t="shared" si="786"/>
        <v>#DIV/0!</v>
      </c>
      <c r="Y910" s="23">
        <f t="shared" si="786"/>
        <v>15</v>
      </c>
      <c r="Z910" s="23" t="e">
        <f t="shared" si="786"/>
        <v>#DIV/0!</v>
      </c>
      <c r="AA910" s="23">
        <f t="shared" si="786"/>
        <v>15</v>
      </c>
      <c r="AB910" s="23">
        <f t="shared" si="786"/>
        <v>15</v>
      </c>
      <c r="AC910" s="23">
        <f t="shared" si="786"/>
        <v>15</v>
      </c>
      <c r="AD910" s="100"/>
      <c r="AE910" s="108"/>
    </row>
    <row r="911" spans="1:47" ht="26.4" x14ac:dyDescent="0.25">
      <c r="A911" s="99"/>
      <c r="B911" s="95" t="s">
        <v>101</v>
      </c>
      <c r="C911" s="19"/>
      <c r="D911" s="20"/>
      <c r="E911" s="20"/>
      <c r="F911" s="19"/>
      <c r="G911" s="23">
        <f>SUM(G912:G915)</f>
        <v>105</v>
      </c>
      <c r="H911" s="23">
        <f>SUM(H912:H915)</f>
        <v>0</v>
      </c>
      <c r="I911" s="23">
        <f t="shared" ref="I911:AC911" si="787">SUM(I912:I915)</f>
        <v>0</v>
      </c>
      <c r="J911" s="23">
        <f t="shared" si="787"/>
        <v>0</v>
      </c>
      <c r="K911" s="23">
        <f t="shared" si="787"/>
        <v>0</v>
      </c>
      <c r="L911" s="23">
        <f t="shared" si="787"/>
        <v>0</v>
      </c>
      <c r="M911" s="23">
        <f t="shared" si="787"/>
        <v>0</v>
      </c>
      <c r="N911" s="23">
        <f t="shared" si="787"/>
        <v>0</v>
      </c>
      <c r="O911" s="23">
        <f t="shared" si="787"/>
        <v>105</v>
      </c>
      <c r="P911" s="23">
        <f t="shared" si="787"/>
        <v>0</v>
      </c>
      <c r="Q911" s="23">
        <f t="shared" si="787"/>
        <v>105</v>
      </c>
      <c r="R911" s="23">
        <f t="shared" si="787"/>
        <v>0</v>
      </c>
      <c r="S911" s="23">
        <f t="shared" si="787"/>
        <v>0</v>
      </c>
      <c r="T911" s="23">
        <f t="shared" si="787"/>
        <v>0</v>
      </c>
      <c r="U911" s="23">
        <f t="shared" si="787"/>
        <v>0</v>
      </c>
      <c r="V911" s="23">
        <f t="shared" si="787"/>
        <v>0</v>
      </c>
      <c r="W911" s="23">
        <f t="shared" si="787"/>
        <v>0</v>
      </c>
      <c r="X911" s="23">
        <f t="shared" si="787"/>
        <v>0</v>
      </c>
      <c r="Y911" s="23">
        <f t="shared" si="787"/>
        <v>105</v>
      </c>
      <c r="Z911" s="23">
        <f t="shared" si="787"/>
        <v>0</v>
      </c>
      <c r="AA911" s="23">
        <f t="shared" si="787"/>
        <v>105</v>
      </c>
      <c r="AB911" s="23">
        <f t="shared" si="787"/>
        <v>105</v>
      </c>
      <c r="AC911" s="23">
        <f t="shared" si="787"/>
        <v>105</v>
      </c>
      <c r="AD911" s="100"/>
      <c r="AE911" s="108"/>
      <c r="AF911" s="51"/>
      <c r="AG911" s="51"/>
      <c r="AH911" s="3"/>
      <c r="AI911" s="3"/>
      <c r="AJ911" s="3"/>
      <c r="AK911" s="3"/>
      <c r="AL911" s="3"/>
      <c r="AM911" s="7"/>
      <c r="AN911" s="7"/>
      <c r="AO911" s="7"/>
      <c r="AP911" s="7"/>
      <c r="AQ911" s="7"/>
      <c r="AR911" s="7"/>
      <c r="AS911" s="7"/>
      <c r="AT911" s="7"/>
      <c r="AU911" s="7"/>
    </row>
    <row r="912" spans="1:47" x14ac:dyDescent="0.25">
      <c r="A912" s="99"/>
      <c r="B912" s="95" t="s">
        <v>17</v>
      </c>
      <c r="C912" s="19">
        <v>136</v>
      </c>
      <c r="D912" s="20" t="s">
        <v>42</v>
      </c>
      <c r="E912" s="20" t="s">
        <v>192</v>
      </c>
      <c r="F912" s="19">
        <v>321</v>
      </c>
      <c r="G912" s="23">
        <f>I912+K912+M912+O912</f>
        <v>105</v>
      </c>
      <c r="H912" s="28">
        <f>J912+L912+N912+P912</f>
        <v>0</v>
      </c>
      <c r="I912" s="29"/>
      <c r="J912" s="29"/>
      <c r="K912" s="29"/>
      <c r="L912" s="29"/>
      <c r="M912" s="29"/>
      <c r="N912" s="29"/>
      <c r="O912" s="29">
        <v>105</v>
      </c>
      <c r="P912" s="28"/>
      <c r="Q912" s="23">
        <f>S912+U912+W912+Y912</f>
        <v>105</v>
      </c>
      <c r="R912" s="28">
        <f>T912+V912+X912+Z912</f>
        <v>0</v>
      </c>
      <c r="S912" s="23"/>
      <c r="T912" s="23"/>
      <c r="U912" s="23"/>
      <c r="V912" s="23"/>
      <c r="W912" s="23"/>
      <c r="X912" s="23"/>
      <c r="Y912" s="23">
        <v>105</v>
      </c>
      <c r="Z912" s="23"/>
      <c r="AA912" s="23">
        <v>105</v>
      </c>
      <c r="AB912" s="23">
        <v>105</v>
      </c>
      <c r="AC912" s="23">
        <v>105</v>
      </c>
      <c r="AD912" s="100"/>
      <c r="AE912" s="108"/>
      <c r="AF912" s="3"/>
      <c r="AG912" s="3"/>
      <c r="AH912" s="3"/>
      <c r="AI912" s="3"/>
      <c r="AJ912" s="3"/>
      <c r="AK912" s="3"/>
      <c r="AL912" s="3"/>
      <c r="AM912" s="7"/>
      <c r="AN912" s="7"/>
      <c r="AO912" s="7"/>
      <c r="AP912" s="7"/>
      <c r="AQ912" s="7"/>
      <c r="AR912" s="7"/>
      <c r="AS912" s="7"/>
      <c r="AT912" s="7"/>
      <c r="AU912" s="7"/>
    </row>
    <row r="913" spans="1:47" x14ac:dyDescent="0.25">
      <c r="A913" s="99"/>
      <c r="B913" s="95" t="s">
        <v>14</v>
      </c>
      <c r="C913" s="19"/>
      <c r="D913" s="20"/>
      <c r="E913" s="20"/>
      <c r="F913" s="19"/>
      <c r="G913" s="23">
        <f t="shared" ref="G913:G915" si="788">I913+K913+M913+O913</f>
        <v>0</v>
      </c>
      <c r="H913" s="28">
        <f t="shared" ref="H913:H915" si="789">J913+L913+N913+P913</f>
        <v>0</v>
      </c>
      <c r="I913" s="29"/>
      <c r="J913" s="29"/>
      <c r="K913" s="29"/>
      <c r="L913" s="29"/>
      <c r="M913" s="29"/>
      <c r="N913" s="29"/>
      <c r="O913" s="29"/>
      <c r="P913" s="28"/>
      <c r="Q913" s="23">
        <f t="shared" ref="Q913:Q915" si="790">S913+U913+W913+Y913</f>
        <v>0</v>
      </c>
      <c r="R913" s="28">
        <f t="shared" ref="R913:R915" si="791">T913+V913+X913+Z913</f>
        <v>0</v>
      </c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100"/>
      <c r="AE913" s="108"/>
      <c r="AF913" s="3"/>
      <c r="AG913" s="3"/>
      <c r="AH913" s="3"/>
      <c r="AI913" s="3"/>
      <c r="AJ913" s="3"/>
      <c r="AK913" s="3"/>
      <c r="AL913" s="3"/>
      <c r="AM913" s="7"/>
      <c r="AN913" s="7"/>
      <c r="AO913" s="7"/>
      <c r="AP913" s="7"/>
      <c r="AQ913" s="7"/>
      <c r="AR913" s="7"/>
      <c r="AS913" s="7"/>
      <c r="AT913" s="7"/>
      <c r="AU913" s="7"/>
    </row>
    <row r="914" spans="1:47" x14ac:dyDescent="0.25">
      <c r="A914" s="99"/>
      <c r="B914" s="95" t="s">
        <v>15</v>
      </c>
      <c r="C914" s="19"/>
      <c r="D914" s="20"/>
      <c r="E914" s="20"/>
      <c r="F914" s="19"/>
      <c r="G914" s="23">
        <f t="shared" si="788"/>
        <v>0</v>
      </c>
      <c r="H914" s="28">
        <f t="shared" si="789"/>
        <v>0</v>
      </c>
      <c r="I914" s="29"/>
      <c r="J914" s="29"/>
      <c r="K914" s="29"/>
      <c r="L914" s="29"/>
      <c r="M914" s="29"/>
      <c r="N914" s="29"/>
      <c r="O914" s="29"/>
      <c r="P914" s="28"/>
      <c r="Q914" s="23">
        <f t="shared" si="790"/>
        <v>0</v>
      </c>
      <c r="R914" s="28">
        <f t="shared" si="791"/>
        <v>0</v>
      </c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100"/>
      <c r="AE914" s="108"/>
      <c r="AF914" s="3"/>
      <c r="AG914" s="3"/>
      <c r="AH914" s="3"/>
      <c r="AI914" s="3"/>
      <c r="AJ914" s="3"/>
      <c r="AK914" s="3"/>
      <c r="AL914" s="3"/>
      <c r="AM914" s="7"/>
      <c r="AN914" s="7"/>
      <c r="AO914" s="7"/>
      <c r="AP914" s="7"/>
      <c r="AQ914" s="7"/>
      <c r="AR914" s="7"/>
      <c r="AS914" s="7"/>
      <c r="AT914" s="7"/>
      <c r="AU914" s="7"/>
    </row>
    <row r="915" spans="1:47" x14ac:dyDescent="0.25">
      <c r="A915" s="99"/>
      <c r="B915" s="95" t="s">
        <v>12</v>
      </c>
      <c r="C915" s="19"/>
      <c r="D915" s="20"/>
      <c r="E915" s="20"/>
      <c r="F915" s="19"/>
      <c r="G915" s="23">
        <f t="shared" si="788"/>
        <v>0</v>
      </c>
      <c r="H915" s="28">
        <f t="shared" si="789"/>
        <v>0</v>
      </c>
      <c r="I915" s="29"/>
      <c r="J915" s="29"/>
      <c r="K915" s="29"/>
      <c r="L915" s="29"/>
      <c r="M915" s="29"/>
      <c r="N915" s="29"/>
      <c r="O915" s="29"/>
      <c r="P915" s="28"/>
      <c r="Q915" s="23">
        <f t="shared" si="790"/>
        <v>0</v>
      </c>
      <c r="R915" s="28">
        <f t="shared" si="791"/>
        <v>0</v>
      </c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100"/>
      <c r="AE915" s="109"/>
      <c r="AF915" s="3"/>
      <c r="AG915" s="3"/>
      <c r="AH915" s="3"/>
      <c r="AI915" s="3"/>
      <c r="AJ915" s="3"/>
      <c r="AK915" s="3"/>
      <c r="AL915" s="3"/>
      <c r="AM915" s="7"/>
      <c r="AN915" s="7"/>
      <c r="AO915" s="7"/>
      <c r="AP915" s="7"/>
      <c r="AQ915" s="7"/>
      <c r="AR915" s="7"/>
      <c r="AS915" s="7"/>
      <c r="AT915" s="7"/>
      <c r="AU915" s="7"/>
    </row>
    <row r="916" spans="1:47" ht="26.4" x14ac:dyDescent="0.25">
      <c r="A916" s="99" t="s">
        <v>307</v>
      </c>
      <c r="B916" s="95" t="s">
        <v>168</v>
      </c>
      <c r="C916" s="19"/>
      <c r="D916" s="20"/>
      <c r="E916" s="20"/>
      <c r="F916" s="19"/>
      <c r="G916" s="23">
        <f>I916+K916+M916+O916</f>
        <v>28500</v>
      </c>
      <c r="H916" s="23">
        <f>J916+L916+N916+P916</f>
        <v>0</v>
      </c>
      <c r="I916" s="23"/>
      <c r="J916" s="23"/>
      <c r="K916" s="23"/>
      <c r="L916" s="23"/>
      <c r="M916" s="23"/>
      <c r="N916" s="23"/>
      <c r="O916" s="23">
        <v>28500</v>
      </c>
      <c r="P916" s="28"/>
      <c r="Q916" s="23">
        <f>S916+U916+W916+Y916</f>
        <v>30000</v>
      </c>
      <c r="R916" s="23">
        <f>T916+V916+X916+Z916</f>
        <v>0</v>
      </c>
      <c r="S916" s="23"/>
      <c r="T916" s="23"/>
      <c r="U916" s="23"/>
      <c r="V916" s="23"/>
      <c r="W916" s="23"/>
      <c r="X916" s="23"/>
      <c r="Y916" s="23">
        <v>30000</v>
      </c>
      <c r="Z916" s="23"/>
      <c r="AA916" s="23"/>
      <c r="AB916" s="23"/>
      <c r="AC916" s="23"/>
      <c r="AD916" s="100" t="s">
        <v>266</v>
      </c>
      <c r="AE916" s="107" t="s">
        <v>351</v>
      </c>
      <c r="AF916" s="3"/>
      <c r="AG916" s="3"/>
      <c r="AH916" s="3"/>
      <c r="AI916" s="3"/>
      <c r="AJ916" s="3"/>
      <c r="AK916" s="3"/>
      <c r="AL916" s="3"/>
      <c r="AM916" s="7"/>
      <c r="AN916" s="7"/>
      <c r="AO916" s="7"/>
      <c r="AP916" s="7"/>
      <c r="AQ916" s="7"/>
      <c r="AR916" s="7"/>
      <c r="AS916" s="7"/>
      <c r="AT916" s="7"/>
      <c r="AU916" s="7"/>
    </row>
    <row r="917" spans="1:47" x14ac:dyDescent="0.25">
      <c r="A917" s="99"/>
      <c r="B917" s="95" t="s">
        <v>16</v>
      </c>
      <c r="C917" s="19"/>
      <c r="D917" s="20"/>
      <c r="E917" s="20"/>
      <c r="F917" s="19"/>
      <c r="G917" s="23">
        <f t="shared" ref="G917:AC917" si="792">ROUND(G918/G916,1)</f>
        <v>0.3</v>
      </c>
      <c r="H917" s="23" t="e">
        <f t="shared" si="792"/>
        <v>#DIV/0!</v>
      </c>
      <c r="I917" s="23" t="e">
        <f t="shared" si="792"/>
        <v>#DIV/0!</v>
      </c>
      <c r="J917" s="23" t="e">
        <f t="shared" si="792"/>
        <v>#DIV/0!</v>
      </c>
      <c r="K917" s="23" t="e">
        <f t="shared" si="792"/>
        <v>#DIV/0!</v>
      </c>
      <c r="L917" s="23" t="e">
        <f t="shared" si="792"/>
        <v>#DIV/0!</v>
      </c>
      <c r="M917" s="23" t="e">
        <f t="shared" si="792"/>
        <v>#DIV/0!</v>
      </c>
      <c r="N917" s="23" t="e">
        <f t="shared" si="792"/>
        <v>#DIV/0!</v>
      </c>
      <c r="O917" s="23">
        <f t="shared" si="792"/>
        <v>0.3</v>
      </c>
      <c r="P917" s="23" t="e">
        <f t="shared" si="792"/>
        <v>#DIV/0!</v>
      </c>
      <c r="Q917" s="23">
        <f t="shared" si="792"/>
        <v>0.3</v>
      </c>
      <c r="R917" s="23" t="e">
        <f t="shared" si="792"/>
        <v>#DIV/0!</v>
      </c>
      <c r="S917" s="27" t="e">
        <f t="shared" si="792"/>
        <v>#DIV/0!</v>
      </c>
      <c r="T917" s="27" t="e">
        <f t="shared" si="792"/>
        <v>#DIV/0!</v>
      </c>
      <c r="U917" s="27" t="e">
        <f t="shared" si="792"/>
        <v>#DIV/0!</v>
      </c>
      <c r="V917" s="27" t="e">
        <f t="shared" si="792"/>
        <v>#DIV/0!</v>
      </c>
      <c r="W917" s="27" t="e">
        <f t="shared" si="792"/>
        <v>#DIV/0!</v>
      </c>
      <c r="X917" s="23" t="e">
        <f t="shared" si="792"/>
        <v>#DIV/0!</v>
      </c>
      <c r="Y917" s="23">
        <f t="shared" si="792"/>
        <v>0</v>
      </c>
      <c r="Z917" s="23" t="e">
        <f t="shared" si="792"/>
        <v>#DIV/0!</v>
      </c>
      <c r="AA917" s="27" t="e">
        <f t="shared" si="792"/>
        <v>#DIV/0!</v>
      </c>
      <c r="AB917" s="27" t="e">
        <f t="shared" si="792"/>
        <v>#DIV/0!</v>
      </c>
      <c r="AC917" s="27" t="e">
        <f t="shared" si="792"/>
        <v>#DIV/0!</v>
      </c>
      <c r="AD917" s="100"/>
      <c r="AE917" s="108"/>
      <c r="AF917" s="3"/>
      <c r="AG917" s="3"/>
      <c r="AH917" s="3"/>
      <c r="AI917" s="3"/>
      <c r="AJ917" s="3"/>
      <c r="AK917" s="3"/>
      <c r="AL917" s="3"/>
      <c r="AM917" s="7"/>
      <c r="AN917" s="7"/>
      <c r="AO917" s="7"/>
      <c r="AP917" s="7"/>
      <c r="AQ917" s="7"/>
      <c r="AR917" s="7"/>
      <c r="AS917" s="7"/>
      <c r="AT917" s="7"/>
      <c r="AU917" s="7"/>
    </row>
    <row r="918" spans="1:47" ht="26.4" x14ac:dyDescent="0.25">
      <c r="A918" s="99"/>
      <c r="B918" s="95" t="s">
        <v>101</v>
      </c>
      <c r="C918" s="19"/>
      <c r="D918" s="20"/>
      <c r="E918" s="20"/>
      <c r="F918" s="19"/>
      <c r="G918" s="23">
        <f t="shared" ref="G918:AC918" si="793">SUM(G919:G922)</f>
        <v>9000</v>
      </c>
      <c r="H918" s="23">
        <f t="shared" si="793"/>
        <v>0</v>
      </c>
      <c r="I918" s="23">
        <f t="shared" si="793"/>
        <v>0</v>
      </c>
      <c r="J918" s="23">
        <f t="shared" si="793"/>
        <v>0</v>
      </c>
      <c r="K918" s="23">
        <f t="shared" si="793"/>
        <v>0</v>
      </c>
      <c r="L918" s="23">
        <f t="shared" si="793"/>
        <v>0</v>
      </c>
      <c r="M918" s="23">
        <f t="shared" si="793"/>
        <v>0</v>
      </c>
      <c r="N918" s="23">
        <f t="shared" si="793"/>
        <v>0</v>
      </c>
      <c r="O918" s="23">
        <f t="shared" si="793"/>
        <v>9000</v>
      </c>
      <c r="P918" s="23">
        <f t="shared" si="793"/>
        <v>0</v>
      </c>
      <c r="Q918" s="23">
        <f t="shared" si="793"/>
        <v>9000</v>
      </c>
      <c r="R918" s="23">
        <f t="shared" si="793"/>
        <v>0</v>
      </c>
      <c r="S918" s="23">
        <f t="shared" si="793"/>
        <v>0</v>
      </c>
      <c r="T918" s="23">
        <f t="shared" si="793"/>
        <v>0</v>
      </c>
      <c r="U918" s="23">
        <f t="shared" si="793"/>
        <v>0</v>
      </c>
      <c r="V918" s="23">
        <f t="shared" si="793"/>
        <v>0</v>
      </c>
      <c r="W918" s="23">
        <f t="shared" si="793"/>
        <v>0</v>
      </c>
      <c r="X918" s="23">
        <f t="shared" si="793"/>
        <v>0</v>
      </c>
      <c r="Y918" s="23">
        <v>0</v>
      </c>
      <c r="Z918" s="23">
        <f t="shared" si="793"/>
        <v>0</v>
      </c>
      <c r="AA918" s="23">
        <f t="shared" si="793"/>
        <v>0</v>
      </c>
      <c r="AB918" s="23">
        <f t="shared" si="793"/>
        <v>0</v>
      </c>
      <c r="AC918" s="23">
        <f t="shared" si="793"/>
        <v>0</v>
      </c>
      <c r="AD918" s="100"/>
      <c r="AE918" s="108"/>
      <c r="AF918" s="3"/>
      <c r="AG918" s="3"/>
      <c r="AH918" s="3"/>
      <c r="AI918" s="3"/>
      <c r="AJ918" s="3"/>
      <c r="AK918" s="3"/>
      <c r="AL918" s="3"/>
      <c r="AM918" s="7"/>
      <c r="AN918" s="7"/>
      <c r="AO918" s="7"/>
      <c r="AP918" s="7"/>
      <c r="AQ918" s="7"/>
      <c r="AR918" s="7"/>
      <c r="AS918" s="7"/>
      <c r="AT918" s="7"/>
      <c r="AU918" s="7"/>
    </row>
    <row r="919" spans="1:47" ht="79.95" customHeight="1" x14ac:dyDescent="0.25">
      <c r="A919" s="99"/>
      <c r="B919" s="95" t="s">
        <v>17</v>
      </c>
      <c r="C919" s="19">
        <v>136</v>
      </c>
      <c r="D919" s="20" t="s">
        <v>42</v>
      </c>
      <c r="E919" s="20" t="s">
        <v>192</v>
      </c>
      <c r="F919" s="19">
        <v>244</v>
      </c>
      <c r="G919" s="23">
        <f>I919+K919+M919+O919</f>
        <v>9000</v>
      </c>
      <c r="H919" s="28">
        <f t="shared" ref="G919:H922" si="794">J919+L919+N919+P919</f>
        <v>0</v>
      </c>
      <c r="I919" s="29"/>
      <c r="J919" s="29"/>
      <c r="K919" s="29"/>
      <c r="L919" s="29"/>
      <c r="M919" s="29"/>
      <c r="N919" s="29"/>
      <c r="O919" s="29">
        <v>9000</v>
      </c>
      <c r="P919" s="28"/>
      <c r="Q919" s="23">
        <f>S919+U919+W919+Y919</f>
        <v>9000</v>
      </c>
      <c r="R919" s="28">
        <f t="shared" ref="R919:R922" si="795">T919+V919+X919+Z919</f>
        <v>0</v>
      </c>
      <c r="S919" s="23"/>
      <c r="T919" s="23"/>
      <c r="U919" s="23"/>
      <c r="V919" s="23"/>
      <c r="W919" s="23"/>
      <c r="X919" s="23"/>
      <c r="Y919" s="23">
        <v>9000</v>
      </c>
      <c r="Z919" s="23"/>
      <c r="AA919" s="23">
        <v>0</v>
      </c>
      <c r="AB919" s="23">
        <v>0</v>
      </c>
      <c r="AC919" s="23">
        <v>0</v>
      </c>
      <c r="AD919" s="100"/>
      <c r="AE919" s="108"/>
      <c r="AF919" s="3"/>
      <c r="AG919" s="3"/>
      <c r="AH919" s="3"/>
      <c r="AI919" s="3"/>
      <c r="AJ919" s="3"/>
      <c r="AK919" s="3"/>
      <c r="AL919" s="3"/>
      <c r="AM919" s="7"/>
      <c r="AN919" s="7"/>
      <c r="AO919" s="7"/>
      <c r="AP919" s="7"/>
      <c r="AQ919" s="7"/>
      <c r="AR919" s="7"/>
      <c r="AS919" s="7"/>
      <c r="AT919" s="7"/>
      <c r="AU919" s="7"/>
    </row>
    <row r="920" spans="1:47" x14ac:dyDescent="0.25">
      <c r="A920" s="99"/>
      <c r="B920" s="95" t="s">
        <v>14</v>
      </c>
      <c r="C920" s="19"/>
      <c r="D920" s="20"/>
      <c r="E920" s="20"/>
      <c r="F920" s="19"/>
      <c r="G920" s="23">
        <f t="shared" si="794"/>
        <v>0</v>
      </c>
      <c r="H920" s="28">
        <f t="shared" si="794"/>
        <v>0</v>
      </c>
      <c r="I920" s="29"/>
      <c r="J920" s="29"/>
      <c r="K920" s="29"/>
      <c r="L920" s="29"/>
      <c r="M920" s="29"/>
      <c r="N920" s="29"/>
      <c r="O920" s="29"/>
      <c r="P920" s="28"/>
      <c r="Q920" s="23">
        <f t="shared" ref="Q920:Q922" si="796">S920+U920+W920+Y920</f>
        <v>0</v>
      </c>
      <c r="R920" s="28">
        <f t="shared" si="795"/>
        <v>0</v>
      </c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100"/>
      <c r="AE920" s="108"/>
    </row>
    <row r="921" spans="1:47" ht="25.2" customHeight="1" x14ac:dyDescent="0.25">
      <c r="A921" s="99"/>
      <c r="B921" s="95" t="s">
        <v>15</v>
      </c>
      <c r="C921" s="19"/>
      <c r="D921" s="20"/>
      <c r="E921" s="20"/>
      <c r="F921" s="19"/>
      <c r="G921" s="23">
        <f t="shared" si="794"/>
        <v>0</v>
      </c>
      <c r="H921" s="28">
        <f t="shared" si="794"/>
        <v>0</v>
      </c>
      <c r="I921" s="29"/>
      <c r="J921" s="29"/>
      <c r="K921" s="29"/>
      <c r="L921" s="29"/>
      <c r="M921" s="29"/>
      <c r="N921" s="29"/>
      <c r="O921" s="29"/>
      <c r="P921" s="28"/>
      <c r="Q921" s="23">
        <f t="shared" si="796"/>
        <v>0</v>
      </c>
      <c r="R921" s="28">
        <f t="shared" si="795"/>
        <v>0</v>
      </c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100"/>
      <c r="AE921" s="108"/>
    </row>
    <row r="922" spans="1:47" ht="25.2" customHeight="1" x14ac:dyDescent="0.25">
      <c r="A922" s="99"/>
      <c r="B922" s="95" t="s">
        <v>12</v>
      </c>
      <c r="C922" s="19"/>
      <c r="D922" s="20"/>
      <c r="E922" s="20"/>
      <c r="F922" s="19"/>
      <c r="G922" s="23">
        <f t="shared" si="794"/>
        <v>0</v>
      </c>
      <c r="H922" s="28">
        <f t="shared" si="794"/>
        <v>0</v>
      </c>
      <c r="I922" s="29"/>
      <c r="J922" s="29"/>
      <c r="K922" s="29"/>
      <c r="L922" s="29"/>
      <c r="M922" s="29"/>
      <c r="N922" s="29"/>
      <c r="O922" s="29"/>
      <c r="P922" s="28"/>
      <c r="Q922" s="23">
        <f t="shared" si="796"/>
        <v>0</v>
      </c>
      <c r="R922" s="28">
        <f t="shared" si="795"/>
        <v>0</v>
      </c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100"/>
      <c r="AE922" s="109"/>
    </row>
    <row r="923" spans="1:47" ht="36" customHeight="1" x14ac:dyDescent="0.25">
      <c r="A923" s="101" t="s">
        <v>267</v>
      </c>
      <c r="B923" s="95" t="s">
        <v>155</v>
      </c>
      <c r="C923" s="19"/>
      <c r="D923" s="20"/>
      <c r="E923" s="20"/>
      <c r="F923" s="19"/>
      <c r="G923" s="23">
        <f>G932+G939</f>
        <v>60</v>
      </c>
      <c r="H923" s="23">
        <f t="shared" ref="H923:AC923" si="797">H932+H939</f>
        <v>0</v>
      </c>
      <c r="I923" s="23">
        <f t="shared" si="797"/>
        <v>0</v>
      </c>
      <c r="J923" s="23">
        <f t="shared" si="797"/>
        <v>0</v>
      </c>
      <c r="K923" s="23">
        <f t="shared" si="797"/>
        <v>5</v>
      </c>
      <c r="L923" s="23">
        <f t="shared" si="797"/>
        <v>0</v>
      </c>
      <c r="M923" s="23">
        <f t="shared" si="797"/>
        <v>55</v>
      </c>
      <c r="N923" s="23">
        <f t="shared" si="797"/>
        <v>0</v>
      </c>
      <c r="O923" s="23">
        <f t="shared" si="797"/>
        <v>0</v>
      </c>
      <c r="P923" s="23">
        <f t="shared" si="797"/>
        <v>0</v>
      </c>
      <c r="Q923" s="23">
        <f t="shared" si="797"/>
        <v>60</v>
      </c>
      <c r="R923" s="23">
        <f t="shared" si="797"/>
        <v>0</v>
      </c>
      <c r="S923" s="23">
        <f t="shared" si="797"/>
        <v>0</v>
      </c>
      <c r="T923" s="23">
        <f t="shared" si="797"/>
        <v>0</v>
      </c>
      <c r="U923" s="23">
        <f t="shared" si="797"/>
        <v>5</v>
      </c>
      <c r="V923" s="23">
        <f t="shared" si="797"/>
        <v>0</v>
      </c>
      <c r="W923" s="23">
        <f t="shared" si="797"/>
        <v>55</v>
      </c>
      <c r="X923" s="23">
        <f t="shared" si="797"/>
        <v>0</v>
      </c>
      <c r="Y923" s="23">
        <f t="shared" si="797"/>
        <v>0</v>
      </c>
      <c r="Z923" s="23">
        <f t="shared" si="797"/>
        <v>0</v>
      </c>
      <c r="AA923" s="23">
        <f t="shared" si="797"/>
        <v>60</v>
      </c>
      <c r="AB923" s="23">
        <f t="shared" si="797"/>
        <v>60</v>
      </c>
      <c r="AC923" s="23">
        <f t="shared" si="797"/>
        <v>60</v>
      </c>
      <c r="AD923" s="107" t="s">
        <v>482</v>
      </c>
      <c r="AE923" s="125" t="s">
        <v>328</v>
      </c>
    </row>
    <row r="924" spans="1:47" ht="26.4" x14ac:dyDescent="0.25">
      <c r="A924" s="101"/>
      <c r="B924" s="90" t="s">
        <v>117</v>
      </c>
      <c r="C924" s="19"/>
      <c r="D924" s="20"/>
      <c r="E924" s="20"/>
      <c r="F924" s="19"/>
      <c r="G924" s="23">
        <f t="shared" ref="G924:AC924" si="798">ROUND(G925/G923,1)</f>
        <v>54.2</v>
      </c>
      <c r="H924" s="23" t="e">
        <f t="shared" si="798"/>
        <v>#DIV/0!</v>
      </c>
      <c r="I924" s="23" t="e">
        <f t="shared" si="798"/>
        <v>#DIV/0!</v>
      </c>
      <c r="J924" s="23" t="e">
        <f t="shared" si="798"/>
        <v>#DIV/0!</v>
      </c>
      <c r="K924" s="23">
        <f t="shared" si="798"/>
        <v>60</v>
      </c>
      <c r="L924" s="23" t="e">
        <f t="shared" si="798"/>
        <v>#DIV/0!</v>
      </c>
      <c r="M924" s="23">
        <f t="shared" si="798"/>
        <v>53.6</v>
      </c>
      <c r="N924" s="23" t="e">
        <f t="shared" si="798"/>
        <v>#DIV/0!</v>
      </c>
      <c r="O924" s="23" t="e">
        <f t="shared" si="798"/>
        <v>#DIV/0!</v>
      </c>
      <c r="P924" s="23" t="e">
        <f t="shared" si="798"/>
        <v>#DIV/0!</v>
      </c>
      <c r="Q924" s="23">
        <f t="shared" si="798"/>
        <v>55</v>
      </c>
      <c r="R924" s="23" t="e">
        <f t="shared" si="798"/>
        <v>#DIV/0!</v>
      </c>
      <c r="S924" s="27" t="e">
        <f t="shared" si="798"/>
        <v>#DIV/0!</v>
      </c>
      <c r="T924" s="27" t="e">
        <f t="shared" si="798"/>
        <v>#DIV/0!</v>
      </c>
      <c r="U924" s="27">
        <f t="shared" si="798"/>
        <v>0</v>
      </c>
      <c r="V924" s="27" t="e">
        <f t="shared" si="798"/>
        <v>#DIV/0!</v>
      </c>
      <c r="W924" s="27">
        <f t="shared" si="798"/>
        <v>2.7</v>
      </c>
      <c r="X924" s="27" t="e">
        <f t="shared" si="798"/>
        <v>#DIV/0!</v>
      </c>
      <c r="Y924" s="27" t="e">
        <f t="shared" si="798"/>
        <v>#DIV/0!</v>
      </c>
      <c r="Z924" s="23" t="e">
        <f t="shared" si="798"/>
        <v>#DIV/0!</v>
      </c>
      <c r="AA924" s="23">
        <f t="shared" si="798"/>
        <v>55</v>
      </c>
      <c r="AB924" s="23">
        <f t="shared" si="798"/>
        <v>55</v>
      </c>
      <c r="AC924" s="23">
        <f t="shared" si="798"/>
        <v>55</v>
      </c>
      <c r="AD924" s="108"/>
      <c r="AE924" s="126"/>
    </row>
    <row r="925" spans="1:47" ht="26.4" x14ac:dyDescent="0.25">
      <c r="A925" s="101"/>
      <c r="B925" s="95" t="s">
        <v>101</v>
      </c>
      <c r="C925" s="19"/>
      <c r="D925" s="20"/>
      <c r="E925" s="20"/>
      <c r="F925" s="19"/>
      <c r="G925" s="23">
        <f>SUM(G926:G931)</f>
        <v>3250</v>
      </c>
      <c r="H925" s="23">
        <f t="shared" ref="H925:AC925" si="799">SUM(H926:H931)</f>
        <v>0</v>
      </c>
      <c r="I925" s="23">
        <f t="shared" si="799"/>
        <v>0</v>
      </c>
      <c r="J925" s="23">
        <f t="shared" si="799"/>
        <v>0</v>
      </c>
      <c r="K925" s="23">
        <f t="shared" si="799"/>
        <v>300</v>
      </c>
      <c r="L925" s="23">
        <f t="shared" si="799"/>
        <v>0</v>
      </c>
      <c r="M925" s="23">
        <f t="shared" si="799"/>
        <v>2950</v>
      </c>
      <c r="N925" s="23">
        <f t="shared" si="799"/>
        <v>0</v>
      </c>
      <c r="O925" s="23">
        <f t="shared" si="799"/>
        <v>0</v>
      </c>
      <c r="P925" s="23">
        <f t="shared" si="799"/>
        <v>0</v>
      </c>
      <c r="Q925" s="23">
        <f t="shared" si="799"/>
        <v>3300</v>
      </c>
      <c r="R925" s="23">
        <f t="shared" si="799"/>
        <v>0</v>
      </c>
      <c r="S925" s="23">
        <f t="shared" si="799"/>
        <v>0</v>
      </c>
      <c r="T925" s="23">
        <f t="shared" si="799"/>
        <v>0</v>
      </c>
      <c r="U925" s="23">
        <f t="shared" si="799"/>
        <v>0</v>
      </c>
      <c r="V925" s="23">
        <f t="shared" si="799"/>
        <v>0</v>
      </c>
      <c r="W925" s="23">
        <f t="shared" si="799"/>
        <v>150</v>
      </c>
      <c r="X925" s="23">
        <f t="shared" si="799"/>
        <v>0</v>
      </c>
      <c r="Y925" s="23">
        <f t="shared" si="799"/>
        <v>3150</v>
      </c>
      <c r="Z925" s="23">
        <f t="shared" si="799"/>
        <v>0</v>
      </c>
      <c r="AA925" s="23">
        <f t="shared" si="799"/>
        <v>3300</v>
      </c>
      <c r="AB925" s="23">
        <f t="shared" si="799"/>
        <v>3300</v>
      </c>
      <c r="AC925" s="23">
        <f t="shared" si="799"/>
        <v>3300</v>
      </c>
      <c r="AD925" s="108"/>
      <c r="AE925" s="126"/>
    </row>
    <row r="926" spans="1:47" ht="48" customHeight="1" x14ac:dyDescent="0.25">
      <c r="A926" s="101"/>
      <c r="B926" s="105" t="s">
        <v>17</v>
      </c>
      <c r="C926" s="19">
        <f>C935</f>
        <v>136</v>
      </c>
      <c r="D926" s="19" t="str">
        <f t="shared" ref="D926:F926" si="800">D935</f>
        <v>0702</v>
      </c>
      <c r="E926" s="19" t="str">
        <f t="shared" si="800"/>
        <v>0720003490</v>
      </c>
      <c r="F926" s="19">
        <f t="shared" si="800"/>
        <v>350</v>
      </c>
      <c r="G926" s="23">
        <f>G935</f>
        <v>300</v>
      </c>
      <c r="H926" s="23">
        <f t="shared" ref="H926:AC926" si="801">H935</f>
        <v>0</v>
      </c>
      <c r="I926" s="23">
        <f t="shared" si="801"/>
        <v>0</v>
      </c>
      <c r="J926" s="23">
        <f t="shared" si="801"/>
        <v>0</v>
      </c>
      <c r="K926" s="23">
        <f t="shared" si="801"/>
        <v>300</v>
      </c>
      <c r="L926" s="23">
        <f t="shared" si="801"/>
        <v>0</v>
      </c>
      <c r="M926" s="23">
        <f t="shared" si="801"/>
        <v>0</v>
      </c>
      <c r="N926" s="23">
        <f t="shared" si="801"/>
        <v>0</v>
      </c>
      <c r="O926" s="23">
        <f t="shared" si="801"/>
        <v>0</v>
      </c>
      <c r="P926" s="23">
        <f t="shared" si="801"/>
        <v>0</v>
      </c>
      <c r="Q926" s="23">
        <f t="shared" si="801"/>
        <v>300</v>
      </c>
      <c r="R926" s="23">
        <f t="shared" si="801"/>
        <v>0</v>
      </c>
      <c r="S926" s="23">
        <f t="shared" si="801"/>
        <v>0</v>
      </c>
      <c r="T926" s="23">
        <f t="shared" si="801"/>
        <v>0</v>
      </c>
      <c r="U926" s="23">
        <f t="shared" si="801"/>
        <v>0</v>
      </c>
      <c r="V926" s="23">
        <f t="shared" si="801"/>
        <v>0</v>
      </c>
      <c r="W926" s="23">
        <f t="shared" si="801"/>
        <v>0</v>
      </c>
      <c r="X926" s="23">
        <f t="shared" si="801"/>
        <v>0</v>
      </c>
      <c r="Y926" s="23">
        <f t="shared" si="801"/>
        <v>300</v>
      </c>
      <c r="Z926" s="23">
        <f t="shared" si="801"/>
        <v>0</v>
      </c>
      <c r="AA926" s="23">
        <f t="shared" si="801"/>
        <v>300</v>
      </c>
      <c r="AB926" s="23">
        <f t="shared" si="801"/>
        <v>300</v>
      </c>
      <c r="AC926" s="23">
        <f t="shared" si="801"/>
        <v>300</v>
      </c>
      <c r="AD926" s="108"/>
      <c r="AE926" s="126"/>
    </row>
    <row r="927" spans="1:47" ht="13.2" customHeight="1" x14ac:dyDescent="0.25">
      <c r="A927" s="101"/>
      <c r="B927" s="110"/>
      <c r="C927" s="19">
        <f>C942</f>
        <v>136</v>
      </c>
      <c r="D927" s="19" t="str">
        <f t="shared" ref="D927:F927" si="802">D942</f>
        <v>0702</v>
      </c>
      <c r="E927" s="19" t="str">
        <f t="shared" si="802"/>
        <v>0720003490</v>
      </c>
      <c r="F927" s="19">
        <f t="shared" si="802"/>
        <v>350</v>
      </c>
      <c r="G927" s="23">
        <f>G942</f>
        <v>2850</v>
      </c>
      <c r="H927" s="23">
        <f t="shared" ref="H927:AC927" si="803">H942</f>
        <v>0</v>
      </c>
      <c r="I927" s="23">
        <f t="shared" si="803"/>
        <v>0</v>
      </c>
      <c r="J927" s="23">
        <f t="shared" si="803"/>
        <v>0</v>
      </c>
      <c r="K927" s="23">
        <f t="shared" si="803"/>
        <v>0</v>
      </c>
      <c r="L927" s="23">
        <f t="shared" si="803"/>
        <v>0</v>
      </c>
      <c r="M927" s="23">
        <f t="shared" si="803"/>
        <v>2850</v>
      </c>
      <c r="N927" s="23">
        <f t="shared" si="803"/>
        <v>0</v>
      </c>
      <c r="O927" s="23">
        <f t="shared" si="803"/>
        <v>0</v>
      </c>
      <c r="P927" s="23">
        <f t="shared" si="803"/>
        <v>0</v>
      </c>
      <c r="Q927" s="23">
        <f t="shared" si="803"/>
        <v>2850</v>
      </c>
      <c r="R927" s="23">
        <f t="shared" si="803"/>
        <v>0</v>
      </c>
      <c r="S927" s="23">
        <f t="shared" si="803"/>
        <v>0</v>
      </c>
      <c r="T927" s="23">
        <f t="shared" si="803"/>
        <v>0</v>
      </c>
      <c r="U927" s="23">
        <f t="shared" si="803"/>
        <v>0</v>
      </c>
      <c r="V927" s="23">
        <f t="shared" si="803"/>
        <v>0</v>
      </c>
      <c r="W927" s="23">
        <f t="shared" si="803"/>
        <v>0</v>
      </c>
      <c r="X927" s="23">
        <f t="shared" si="803"/>
        <v>0</v>
      </c>
      <c r="Y927" s="23">
        <f t="shared" si="803"/>
        <v>2850</v>
      </c>
      <c r="Z927" s="23">
        <f t="shared" si="803"/>
        <v>0</v>
      </c>
      <c r="AA927" s="23">
        <f t="shared" si="803"/>
        <v>2850</v>
      </c>
      <c r="AB927" s="23">
        <f t="shared" si="803"/>
        <v>2850</v>
      </c>
      <c r="AC927" s="23">
        <f t="shared" si="803"/>
        <v>2850</v>
      </c>
      <c r="AD927" s="108"/>
      <c r="AE927" s="126"/>
    </row>
    <row r="928" spans="1:47" ht="27.75" customHeight="1" x14ac:dyDescent="0.25">
      <c r="A928" s="101"/>
      <c r="B928" s="106"/>
      <c r="C928" s="19">
        <f>C943</f>
        <v>136</v>
      </c>
      <c r="D928" s="19" t="str">
        <f t="shared" ref="D928:F928" si="804">D943</f>
        <v>0709</v>
      </c>
      <c r="E928" s="19" t="str">
        <f t="shared" si="804"/>
        <v>0720003490</v>
      </c>
      <c r="F928" s="19">
        <f t="shared" si="804"/>
        <v>244</v>
      </c>
      <c r="G928" s="23">
        <f>G943</f>
        <v>100</v>
      </c>
      <c r="H928" s="23">
        <f t="shared" ref="H928:AC928" si="805">H943</f>
        <v>0</v>
      </c>
      <c r="I928" s="23">
        <f t="shared" si="805"/>
        <v>0</v>
      </c>
      <c r="J928" s="23">
        <f t="shared" si="805"/>
        <v>0</v>
      </c>
      <c r="K928" s="23">
        <f t="shared" si="805"/>
        <v>0</v>
      </c>
      <c r="L928" s="23">
        <f t="shared" si="805"/>
        <v>0</v>
      </c>
      <c r="M928" s="23">
        <f t="shared" si="805"/>
        <v>100</v>
      </c>
      <c r="N928" s="23">
        <f t="shared" si="805"/>
        <v>0</v>
      </c>
      <c r="O928" s="23">
        <f t="shared" si="805"/>
        <v>0</v>
      </c>
      <c r="P928" s="23">
        <f t="shared" si="805"/>
        <v>0</v>
      </c>
      <c r="Q928" s="23">
        <f t="shared" si="805"/>
        <v>150</v>
      </c>
      <c r="R928" s="23">
        <f t="shared" si="805"/>
        <v>0</v>
      </c>
      <c r="S928" s="23">
        <f t="shared" si="805"/>
        <v>0</v>
      </c>
      <c r="T928" s="23">
        <f t="shared" si="805"/>
        <v>0</v>
      </c>
      <c r="U928" s="23">
        <f t="shared" si="805"/>
        <v>0</v>
      </c>
      <c r="V928" s="23">
        <f t="shared" si="805"/>
        <v>0</v>
      </c>
      <c r="W928" s="23">
        <f t="shared" si="805"/>
        <v>150</v>
      </c>
      <c r="X928" s="23">
        <f t="shared" si="805"/>
        <v>0</v>
      </c>
      <c r="Y928" s="23">
        <f t="shared" si="805"/>
        <v>0</v>
      </c>
      <c r="Z928" s="23">
        <f t="shared" si="805"/>
        <v>0</v>
      </c>
      <c r="AA928" s="23">
        <f t="shared" si="805"/>
        <v>150</v>
      </c>
      <c r="AB928" s="23">
        <f t="shared" si="805"/>
        <v>150</v>
      </c>
      <c r="AC928" s="23">
        <f t="shared" si="805"/>
        <v>150</v>
      </c>
      <c r="AD928" s="108"/>
      <c r="AE928" s="126"/>
    </row>
    <row r="929" spans="1:31" ht="25.2" customHeight="1" x14ac:dyDescent="0.25">
      <c r="A929" s="101"/>
      <c r="B929" s="95" t="s">
        <v>14</v>
      </c>
      <c r="C929" s="19"/>
      <c r="D929" s="20"/>
      <c r="E929" s="20"/>
      <c r="F929" s="19"/>
      <c r="G929" s="23">
        <f>G936+G944</f>
        <v>0</v>
      </c>
      <c r="H929" s="23">
        <f t="shared" ref="H929:AC931" si="806">H936+H944</f>
        <v>0</v>
      </c>
      <c r="I929" s="23">
        <f t="shared" si="806"/>
        <v>0</v>
      </c>
      <c r="J929" s="23">
        <f t="shared" si="806"/>
        <v>0</v>
      </c>
      <c r="K929" s="23">
        <f t="shared" si="806"/>
        <v>0</v>
      </c>
      <c r="L929" s="23">
        <f t="shared" si="806"/>
        <v>0</v>
      </c>
      <c r="M929" s="23">
        <f t="shared" si="806"/>
        <v>0</v>
      </c>
      <c r="N929" s="23">
        <f t="shared" si="806"/>
        <v>0</v>
      </c>
      <c r="O929" s="23">
        <f t="shared" si="806"/>
        <v>0</v>
      </c>
      <c r="P929" s="23">
        <f t="shared" si="806"/>
        <v>0</v>
      </c>
      <c r="Q929" s="23">
        <f t="shared" si="806"/>
        <v>0</v>
      </c>
      <c r="R929" s="23">
        <f t="shared" si="806"/>
        <v>0</v>
      </c>
      <c r="S929" s="23">
        <f t="shared" si="806"/>
        <v>0</v>
      </c>
      <c r="T929" s="23">
        <f t="shared" si="806"/>
        <v>0</v>
      </c>
      <c r="U929" s="23">
        <f t="shared" si="806"/>
        <v>0</v>
      </c>
      <c r="V929" s="23">
        <f t="shared" si="806"/>
        <v>0</v>
      </c>
      <c r="W929" s="23">
        <f t="shared" si="806"/>
        <v>0</v>
      </c>
      <c r="X929" s="23">
        <f t="shared" si="806"/>
        <v>0</v>
      </c>
      <c r="Y929" s="23">
        <f t="shared" si="806"/>
        <v>0</v>
      </c>
      <c r="Z929" s="23">
        <f t="shared" si="806"/>
        <v>0</v>
      </c>
      <c r="AA929" s="23">
        <f t="shared" si="806"/>
        <v>0</v>
      </c>
      <c r="AB929" s="23">
        <f t="shared" si="806"/>
        <v>0</v>
      </c>
      <c r="AC929" s="23">
        <f t="shared" si="806"/>
        <v>0</v>
      </c>
      <c r="AD929" s="108"/>
      <c r="AE929" s="126"/>
    </row>
    <row r="930" spans="1:31" ht="13.2" customHeight="1" x14ac:dyDescent="0.25">
      <c r="A930" s="101"/>
      <c r="B930" s="95" t="s">
        <v>15</v>
      </c>
      <c r="C930" s="19"/>
      <c r="D930" s="20"/>
      <c r="E930" s="20"/>
      <c r="F930" s="19"/>
      <c r="G930" s="23">
        <f t="shared" ref="G930:V931" si="807">G937+G945</f>
        <v>0</v>
      </c>
      <c r="H930" s="23">
        <f t="shared" si="807"/>
        <v>0</v>
      </c>
      <c r="I930" s="23">
        <f t="shared" si="807"/>
        <v>0</v>
      </c>
      <c r="J930" s="23">
        <f t="shared" si="807"/>
        <v>0</v>
      </c>
      <c r="K930" s="23">
        <f t="shared" si="807"/>
        <v>0</v>
      </c>
      <c r="L930" s="23">
        <f t="shared" si="807"/>
        <v>0</v>
      </c>
      <c r="M930" s="23">
        <f t="shared" si="807"/>
        <v>0</v>
      </c>
      <c r="N930" s="23">
        <f t="shared" si="807"/>
        <v>0</v>
      </c>
      <c r="O930" s="23">
        <f t="shared" si="807"/>
        <v>0</v>
      </c>
      <c r="P930" s="23">
        <f t="shared" si="807"/>
        <v>0</v>
      </c>
      <c r="Q930" s="23">
        <f t="shared" si="807"/>
        <v>0</v>
      </c>
      <c r="R930" s="23">
        <f t="shared" si="807"/>
        <v>0</v>
      </c>
      <c r="S930" s="23">
        <f t="shared" si="807"/>
        <v>0</v>
      </c>
      <c r="T930" s="23">
        <f t="shared" si="807"/>
        <v>0</v>
      </c>
      <c r="U930" s="23">
        <f t="shared" si="807"/>
        <v>0</v>
      </c>
      <c r="V930" s="23">
        <f t="shared" si="807"/>
        <v>0</v>
      </c>
      <c r="W930" s="23">
        <f t="shared" si="806"/>
        <v>0</v>
      </c>
      <c r="X930" s="23">
        <f t="shared" si="806"/>
        <v>0</v>
      </c>
      <c r="Y930" s="23">
        <f t="shared" si="806"/>
        <v>0</v>
      </c>
      <c r="Z930" s="23">
        <f t="shared" si="806"/>
        <v>0</v>
      </c>
      <c r="AA930" s="23">
        <f t="shared" si="806"/>
        <v>0</v>
      </c>
      <c r="AB930" s="23">
        <f t="shared" si="806"/>
        <v>0</v>
      </c>
      <c r="AC930" s="23">
        <f t="shared" si="806"/>
        <v>0</v>
      </c>
      <c r="AD930" s="108"/>
      <c r="AE930" s="126"/>
    </row>
    <row r="931" spans="1:31" ht="13.2" customHeight="1" x14ac:dyDescent="0.25">
      <c r="A931" s="101"/>
      <c r="B931" s="95" t="s">
        <v>12</v>
      </c>
      <c r="C931" s="19"/>
      <c r="D931" s="20"/>
      <c r="E931" s="20"/>
      <c r="F931" s="19"/>
      <c r="G931" s="23">
        <f t="shared" si="807"/>
        <v>0</v>
      </c>
      <c r="H931" s="23">
        <f t="shared" si="806"/>
        <v>0</v>
      </c>
      <c r="I931" s="23">
        <f t="shared" si="806"/>
        <v>0</v>
      </c>
      <c r="J931" s="23">
        <f t="shared" si="806"/>
        <v>0</v>
      </c>
      <c r="K931" s="23">
        <f t="shared" si="806"/>
        <v>0</v>
      </c>
      <c r="L931" s="23">
        <f t="shared" si="806"/>
        <v>0</v>
      </c>
      <c r="M931" s="23">
        <f t="shared" si="806"/>
        <v>0</v>
      </c>
      <c r="N931" s="23">
        <f t="shared" si="806"/>
        <v>0</v>
      </c>
      <c r="O931" s="23">
        <f t="shared" si="806"/>
        <v>0</v>
      </c>
      <c r="P931" s="23">
        <f t="shared" si="806"/>
        <v>0</v>
      </c>
      <c r="Q931" s="23">
        <f t="shared" si="806"/>
        <v>0</v>
      </c>
      <c r="R931" s="23">
        <f t="shared" si="806"/>
        <v>0</v>
      </c>
      <c r="S931" s="23">
        <f t="shared" si="806"/>
        <v>0</v>
      </c>
      <c r="T931" s="23">
        <f t="shared" si="806"/>
        <v>0</v>
      </c>
      <c r="U931" s="23">
        <f t="shared" si="806"/>
        <v>0</v>
      </c>
      <c r="V931" s="23">
        <f t="shared" si="806"/>
        <v>0</v>
      </c>
      <c r="W931" s="23">
        <f t="shared" si="806"/>
        <v>0</v>
      </c>
      <c r="X931" s="23">
        <f t="shared" si="806"/>
        <v>0</v>
      </c>
      <c r="Y931" s="23">
        <f t="shared" si="806"/>
        <v>0</v>
      </c>
      <c r="Z931" s="23">
        <f t="shared" si="806"/>
        <v>0</v>
      </c>
      <c r="AA931" s="23">
        <f t="shared" si="806"/>
        <v>0</v>
      </c>
      <c r="AB931" s="23">
        <f t="shared" si="806"/>
        <v>0</v>
      </c>
      <c r="AC931" s="23">
        <f t="shared" si="806"/>
        <v>0</v>
      </c>
      <c r="AD931" s="109"/>
      <c r="AE931" s="127"/>
    </row>
    <row r="932" spans="1:31" ht="27.6" customHeight="1" x14ac:dyDescent="0.25">
      <c r="A932" s="101" t="s">
        <v>268</v>
      </c>
      <c r="B932" s="95" t="s">
        <v>155</v>
      </c>
      <c r="C932" s="19"/>
      <c r="D932" s="20"/>
      <c r="E932" s="20"/>
      <c r="F932" s="19"/>
      <c r="G932" s="23">
        <f>I932+K932+M932+O932</f>
        <v>5</v>
      </c>
      <c r="H932" s="23">
        <f>J932+L932+N932+P932</f>
        <v>0</v>
      </c>
      <c r="I932" s="29"/>
      <c r="J932" s="29"/>
      <c r="K932" s="29">
        <v>5</v>
      </c>
      <c r="L932" s="29"/>
      <c r="M932" s="29"/>
      <c r="N932" s="29"/>
      <c r="O932" s="29"/>
      <c r="P932" s="28"/>
      <c r="Q932" s="23">
        <f>S932+U932+W932+Y932</f>
        <v>5</v>
      </c>
      <c r="R932" s="23">
        <f>T932+V932+X932+Z932</f>
        <v>0</v>
      </c>
      <c r="S932" s="23"/>
      <c r="T932" s="23"/>
      <c r="U932" s="23">
        <v>5</v>
      </c>
      <c r="V932" s="23"/>
      <c r="W932" s="23"/>
      <c r="X932" s="23"/>
      <c r="Y932" s="23"/>
      <c r="Z932" s="23"/>
      <c r="AA932" s="23">
        <v>5</v>
      </c>
      <c r="AB932" s="23">
        <v>5</v>
      </c>
      <c r="AC932" s="23">
        <v>5</v>
      </c>
      <c r="AD932" s="100" t="s">
        <v>481</v>
      </c>
      <c r="AE932" s="125" t="s">
        <v>329</v>
      </c>
    </row>
    <row r="933" spans="1:31" ht="39.6" customHeight="1" x14ac:dyDescent="0.25">
      <c r="A933" s="101"/>
      <c r="B933" s="95" t="s">
        <v>119</v>
      </c>
      <c r="C933" s="19"/>
      <c r="D933" s="20"/>
      <c r="E933" s="20"/>
      <c r="F933" s="19"/>
      <c r="G933" s="23">
        <f t="shared" ref="G933:AC933" si="808">ROUND(G934/G932,1)</f>
        <v>60</v>
      </c>
      <c r="H933" s="23" t="e">
        <f t="shared" si="808"/>
        <v>#DIV/0!</v>
      </c>
      <c r="I933" s="23" t="e">
        <f t="shared" si="808"/>
        <v>#DIV/0!</v>
      </c>
      <c r="J933" s="23" t="e">
        <f t="shared" si="808"/>
        <v>#DIV/0!</v>
      </c>
      <c r="K933" s="23">
        <f t="shared" si="808"/>
        <v>60</v>
      </c>
      <c r="L933" s="23" t="e">
        <f t="shared" si="808"/>
        <v>#DIV/0!</v>
      </c>
      <c r="M933" s="23" t="e">
        <f t="shared" si="808"/>
        <v>#DIV/0!</v>
      </c>
      <c r="N933" s="23" t="e">
        <f t="shared" si="808"/>
        <v>#DIV/0!</v>
      </c>
      <c r="O933" s="23" t="e">
        <f t="shared" si="808"/>
        <v>#DIV/0!</v>
      </c>
      <c r="P933" s="23" t="e">
        <f t="shared" si="808"/>
        <v>#DIV/0!</v>
      </c>
      <c r="Q933" s="23">
        <f t="shared" si="808"/>
        <v>60</v>
      </c>
      <c r="R933" s="23" t="e">
        <f t="shared" si="808"/>
        <v>#DIV/0!</v>
      </c>
      <c r="S933" s="27" t="e">
        <f t="shared" si="808"/>
        <v>#DIV/0!</v>
      </c>
      <c r="T933" s="23" t="e">
        <f t="shared" si="808"/>
        <v>#DIV/0!</v>
      </c>
      <c r="U933" s="27">
        <f t="shared" si="808"/>
        <v>0</v>
      </c>
      <c r="V933" s="23" t="e">
        <f t="shared" si="808"/>
        <v>#DIV/0!</v>
      </c>
      <c r="W933" s="27" t="e">
        <f t="shared" si="808"/>
        <v>#DIV/0!</v>
      </c>
      <c r="X933" s="27" t="e">
        <f t="shared" si="808"/>
        <v>#DIV/0!</v>
      </c>
      <c r="Y933" s="27" t="e">
        <f t="shared" si="808"/>
        <v>#DIV/0!</v>
      </c>
      <c r="Z933" s="23" t="e">
        <f t="shared" si="808"/>
        <v>#DIV/0!</v>
      </c>
      <c r="AA933" s="23">
        <f t="shared" si="808"/>
        <v>60</v>
      </c>
      <c r="AB933" s="23">
        <f t="shared" si="808"/>
        <v>60</v>
      </c>
      <c r="AC933" s="23">
        <f t="shared" si="808"/>
        <v>60</v>
      </c>
      <c r="AD933" s="100"/>
      <c r="AE933" s="126"/>
    </row>
    <row r="934" spans="1:31" ht="99.75" customHeight="1" x14ac:dyDescent="0.25">
      <c r="A934" s="101"/>
      <c r="B934" s="95" t="s">
        <v>101</v>
      </c>
      <c r="C934" s="19"/>
      <c r="D934" s="20"/>
      <c r="E934" s="20"/>
      <c r="F934" s="19"/>
      <c r="G934" s="23">
        <f t="shared" ref="G934:AC934" si="809">SUM(G935:G938)</f>
        <v>300</v>
      </c>
      <c r="H934" s="23">
        <f t="shared" si="809"/>
        <v>0</v>
      </c>
      <c r="I934" s="23">
        <f t="shared" si="809"/>
        <v>0</v>
      </c>
      <c r="J934" s="23">
        <f t="shared" si="809"/>
        <v>0</v>
      </c>
      <c r="K934" s="23">
        <f t="shared" si="809"/>
        <v>300</v>
      </c>
      <c r="L934" s="23">
        <f t="shared" si="809"/>
        <v>0</v>
      </c>
      <c r="M934" s="23">
        <f t="shared" si="809"/>
        <v>0</v>
      </c>
      <c r="N934" s="23">
        <f t="shared" si="809"/>
        <v>0</v>
      </c>
      <c r="O934" s="23">
        <f t="shared" si="809"/>
        <v>0</v>
      </c>
      <c r="P934" s="23">
        <f t="shared" si="809"/>
        <v>0</v>
      </c>
      <c r="Q934" s="23">
        <f t="shared" si="809"/>
        <v>300</v>
      </c>
      <c r="R934" s="23">
        <f t="shared" si="809"/>
        <v>0</v>
      </c>
      <c r="S934" s="23">
        <f t="shared" si="809"/>
        <v>0</v>
      </c>
      <c r="T934" s="23">
        <f t="shared" si="809"/>
        <v>0</v>
      </c>
      <c r="U934" s="23">
        <f t="shared" si="809"/>
        <v>0</v>
      </c>
      <c r="V934" s="23">
        <f t="shared" si="809"/>
        <v>0</v>
      </c>
      <c r="W934" s="23">
        <f t="shared" si="809"/>
        <v>0</v>
      </c>
      <c r="X934" s="23">
        <f t="shared" si="809"/>
        <v>0</v>
      </c>
      <c r="Y934" s="23">
        <f t="shared" si="809"/>
        <v>300</v>
      </c>
      <c r="Z934" s="23">
        <f t="shared" si="809"/>
        <v>0</v>
      </c>
      <c r="AA934" s="23">
        <f t="shared" si="809"/>
        <v>300</v>
      </c>
      <c r="AB934" s="23">
        <f t="shared" si="809"/>
        <v>300</v>
      </c>
      <c r="AC934" s="23">
        <f t="shared" si="809"/>
        <v>300</v>
      </c>
      <c r="AD934" s="100"/>
      <c r="AE934" s="126"/>
    </row>
    <row r="935" spans="1:31" ht="13.2" customHeight="1" x14ac:dyDescent="0.25">
      <c r="A935" s="101"/>
      <c r="B935" s="95" t="s">
        <v>17</v>
      </c>
      <c r="C935" s="19">
        <v>136</v>
      </c>
      <c r="D935" s="20" t="s">
        <v>41</v>
      </c>
      <c r="E935" s="20" t="s">
        <v>192</v>
      </c>
      <c r="F935" s="19">
        <v>350</v>
      </c>
      <c r="G935" s="23">
        <f>I935+K935+M935+O935</f>
        <v>300</v>
      </c>
      <c r="H935" s="28">
        <f t="shared" ref="G935:H938" si="810">J935+L935+N935+P935</f>
        <v>0</v>
      </c>
      <c r="I935" s="29"/>
      <c r="J935" s="29"/>
      <c r="K935" s="29">
        <v>300</v>
      </c>
      <c r="L935" s="29"/>
      <c r="M935" s="29"/>
      <c r="N935" s="29"/>
      <c r="O935" s="29"/>
      <c r="P935" s="28"/>
      <c r="Q935" s="23">
        <f>S935+U935+W935+Y935</f>
        <v>300</v>
      </c>
      <c r="R935" s="28">
        <f t="shared" ref="R935:R938" si="811">T935+V935+X935+Z935</f>
        <v>0</v>
      </c>
      <c r="S935" s="23"/>
      <c r="T935" s="23"/>
      <c r="U935" s="23"/>
      <c r="V935" s="23"/>
      <c r="W935" s="23"/>
      <c r="X935" s="23"/>
      <c r="Y935" s="23">
        <v>300</v>
      </c>
      <c r="Z935" s="23"/>
      <c r="AA935" s="23">
        <v>300</v>
      </c>
      <c r="AB935" s="23">
        <v>300</v>
      </c>
      <c r="AC935" s="23">
        <v>300</v>
      </c>
      <c r="AD935" s="100"/>
      <c r="AE935" s="126"/>
    </row>
    <row r="936" spans="1:31" s="2" customFormat="1" ht="13.2" customHeight="1" x14ac:dyDescent="0.25">
      <c r="A936" s="101"/>
      <c r="B936" s="95" t="s">
        <v>14</v>
      </c>
      <c r="C936" s="19"/>
      <c r="D936" s="20"/>
      <c r="E936" s="20"/>
      <c r="F936" s="19"/>
      <c r="G936" s="23">
        <f t="shared" si="810"/>
        <v>0</v>
      </c>
      <c r="H936" s="28">
        <f t="shared" si="810"/>
        <v>0</v>
      </c>
      <c r="I936" s="29"/>
      <c r="J936" s="29"/>
      <c r="K936" s="29"/>
      <c r="L936" s="29"/>
      <c r="M936" s="29"/>
      <c r="N936" s="29"/>
      <c r="O936" s="29"/>
      <c r="P936" s="28"/>
      <c r="Q936" s="23">
        <f t="shared" ref="Q936:Q938" si="812">S936+U936+W936+Y936</f>
        <v>0</v>
      </c>
      <c r="R936" s="28">
        <f t="shared" si="811"/>
        <v>0</v>
      </c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100"/>
      <c r="AE936" s="126"/>
    </row>
    <row r="937" spans="1:31" ht="13.2" customHeight="1" x14ac:dyDescent="0.25">
      <c r="A937" s="101"/>
      <c r="B937" s="95" t="s">
        <v>15</v>
      </c>
      <c r="C937" s="19"/>
      <c r="D937" s="20"/>
      <c r="E937" s="20"/>
      <c r="F937" s="19"/>
      <c r="G937" s="23">
        <f t="shared" si="810"/>
        <v>0</v>
      </c>
      <c r="H937" s="28">
        <f t="shared" si="810"/>
        <v>0</v>
      </c>
      <c r="I937" s="29"/>
      <c r="J937" s="29"/>
      <c r="K937" s="29"/>
      <c r="L937" s="29"/>
      <c r="M937" s="29"/>
      <c r="N937" s="29"/>
      <c r="O937" s="29"/>
      <c r="P937" s="28"/>
      <c r="Q937" s="23">
        <f t="shared" si="812"/>
        <v>0</v>
      </c>
      <c r="R937" s="28">
        <f t="shared" si="811"/>
        <v>0</v>
      </c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100"/>
      <c r="AE937" s="126"/>
    </row>
    <row r="938" spans="1:31" ht="13.2" customHeight="1" x14ac:dyDescent="0.25">
      <c r="A938" s="101"/>
      <c r="B938" s="95" t="s">
        <v>12</v>
      </c>
      <c r="C938" s="19"/>
      <c r="D938" s="20"/>
      <c r="E938" s="20"/>
      <c r="F938" s="19"/>
      <c r="G938" s="23">
        <f t="shared" si="810"/>
        <v>0</v>
      </c>
      <c r="H938" s="28">
        <f t="shared" si="810"/>
        <v>0</v>
      </c>
      <c r="I938" s="29"/>
      <c r="J938" s="29"/>
      <c r="K938" s="29"/>
      <c r="L938" s="29"/>
      <c r="M938" s="29"/>
      <c r="N938" s="29"/>
      <c r="O938" s="29"/>
      <c r="P938" s="28"/>
      <c r="Q938" s="23">
        <f t="shared" si="812"/>
        <v>0</v>
      </c>
      <c r="R938" s="28">
        <f t="shared" si="811"/>
        <v>0</v>
      </c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100"/>
      <c r="AE938" s="127"/>
    </row>
    <row r="939" spans="1:31" ht="22.95" customHeight="1" x14ac:dyDescent="0.25">
      <c r="A939" s="105" t="s">
        <v>269</v>
      </c>
      <c r="B939" s="95" t="s">
        <v>155</v>
      </c>
      <c r="C939" s="19"/>
      <c r="D939" s="20"/>
      <c r="E939" s="20"/>
      <c r="F939" s="19"/>
      <c r="G939" s="23">
        <f>I939+K939+M939+O939</f>
        <v>55</v>
      </c>
      <c r="H939" s="23">
        <f>J939+L939+N939+P939</f>
        <v>0</v>
      </c>
      <c r="I939" s="29"/>
      <c r="J939" s="29"/>
      <c r="K939" s="29"/>
      <c r="L939" s="29"/>
      <c r="M939" s="29">
        <v>55</v>
      </c>
      <c r="N939" s="29"/>
      <c r="O939" s="29"/>
      <c r="P939" s="28"/>
      <c r="Q939" s="23">
        <f>S939+U939+W939+Y939</f>
        <v>55</v>
      </c>
      <c r="R939" s="23">
        <f>T939+V939+X939+Z939</f>
        <v>0</v>
      </c>
      <c r="S939" s="23"/>
      <c r="T939" s="23"/>
      <c r="U939" s="23"/>
      <c r="V939" s="23"/>
      <c r="W939" s="23">
        <v>55</v>
      </c>
      <c r="X939" s="23"/>
      <c r="Y939" s="23"/>
      <c r="Z939" s="23"/>
      <c r="AA939" s="23">
        <v>55</v>
      </c>
      <c r="AB939" s="23">
        <v>55</v>
      </c>
      <c r="AC939" s="23">
        <v>55</v>
      </c>
      <c r="AD939" s="100" t="s">
        <v>76</v>
      </c>
      <c r="AE939" s="125" t="s">
        <v>589</v>
      </c>
    </row>
    <row r="940" spans="1:31" ht="26.4" x14ac:dyDescent="0.25">
      <c r="A940" s="110"/>
      <c r="B940" s="95" t="s">
        <v>119</v>
      </c>
      <c r="C940" s="19"/>
      <c r="D940" s="20"/>
      <c r="E940" s="20"/>
      <c r="F940" s="19"/>
      <c r="G940" s="23">
        <f>ROUND(G941/G939,1)</f>
        <v>53.6</v>
      </c>
      <c r="H940" s="23" t="e">
        <f t="shared" ref="H940:AC940" si="813">ROUND(H941/H939,1)</f>
        <v>#DIV/0!</v>
      </c>
      <c r="I940" s="23" t="e">
        <f t="shared" si="813"/>
        <v>#DIV/0!</v>
      </c>
      <c r="J940" s="23" t="e">
        <f t="shared" si="813"/>
        <v>#DIV/0!</v>
      </c>
      <c r="K940" s="23" t="e">
        <f t="shared" si="813"/>
        <v>#DIV/0!</v>
      </c>
      <c r="L940" s="23" t="e">
        <f t="shared" si="813"/>
        <v>#DIV/0!</v>
      </c>
      <c r="M940" s="23">
        <f t="shared" si="813"/>
        <v>53.6</v>
      </c>
      <c r="N940" s="23" t="e">
        <f t="shared" si="813"/>
        <v>#DIV/0!</v>
      </c>
      <c r="O940" s="23" t="e">
        <f t="shared" si="813"/>
        <v>#DIV/0!</v>
      </c>
      <c r="P940" s="23" t="e">
        <f t="shared" si="813"/>
        <v>#DIV/0!</v>
      </c>
      <c r="Q940" s="23">
        <f t="shared" si="813"/>
        <v>54.5</v>
      </c>
      <c r="R940" s="23" t="e">
        <f t="shared" si="813"/>
        <v>#DIV/0!</v>
      </c>
      <c r="S940" s="27" t="e">
        <f t="shared" si="813"/>
        <v>#DIV/0!</v>
      </c>
      <c r="T940" s="27" t="e">
        <f t="shared" si="813"/>
        <v>#DIV/0!</v>
      </c>
      <c r="U940" s="27" t="e">
        <f t="shared" si="813"/>
        <v>#DIV/0!</v>
      </c>
      <c r="V940" s="23" t="e">
        <f t="shared" si="813"/>
        <v>#DIV/0!</v>
      </c>
      <c r="W940" s="27">
        <f t="shared" si="813"/>
        <v>2.7</v>
      </c>
      <c r="X940" s="23" t="e">
        <f t="shared" si="813"/>
        <v>#DIV/0!</v>
      </c>
      <c r="Y940" s="27" t="e">
        <f t="shared" si="813"/>
        <v>#DIV/0!</v>
      </c>
      <c r="Z940" s="23" t="e">
        <f t="shared" si="813"/>
        <v>#DIV/0!</v>
      </c>
      <c r="AA940" s="23">
        <f t="shared" si="813"/>
        <v>54.5</v>
      </c>
      <c r="AB940" s="23">
        <f t="shared" si="813"/>
        <v>54.5</v>
      </c>
      <c r="AC940" s="23">
        <f t="shared" si="813"/>
        <v>54.5</v>
      </c>
      <c r="AD940" s="100"/>
      <c r="AE940" s="126"/>
    </row>
    <row r="941" spans="1:31" ht="26.4" x14ac:dyDescent="0.25">
      <c r="A941" s="110"/>
      <c r="B941" s="95" t="s">
        <v>101</v>
      </c>
      <c r="C941" s="19"/>
      <c r="D941" s="20"/>
      <c r="E941" s="20"/>
      <c r="F941" s="19"/>
      <c r="G941" s="23">
        <f>SUM(G942:G946)</f>
        <v>2950</v>
      </c>
      <c r="H941" s="23">
        <f t="shared" ref="H941:AC941" si="814">SUM(H942:H946)</f>
        <v>0</v>
      </c>
      <c r="I941" s="23">
        <f t="shared" si="814"/>
        <v>0</v>
      </c>
      <c r="J941" s="23">
        <f t="shared" si="814"/>
        <v>0</v>
      </c>
      <c r="K941" s="23">
        <f t="shared" si="814"/>
        <v>0</v>
      </c>
      <c r="L941" s="23">
        <f t="shared" si="814"/>
        <v>0</v>
      </c>
      <c r="M941" s="23">
        <f t="shared" si="814"/>
        <v>2950</v>
      </c>
      <c r="N941" s="23">
        <f t="shared" si="814"/>
        <v>0</v>
      </c>
      <c r="O941" s="23">
        <f t="shared" si="814"/>
        <v>0</v>
      </c>
      <c r="P941" s="23">
        <f t="shared" si="814"/>
        <v>0</v>
      </c>
      <c r="Q941" s="23">
        <f t="shared" si="814"/>
        <v>3000</v>
      </c>
      <c r="R941" s="23">
        <f t="shared" si="814"/>
        <v>0</v>
      </c>
      <c r="S941" s="23">
        <f t="shared" si="814"/>
        <v>0</v>
      </c>
      <c r="T941" s="23">
        <f t="shared" si="814"/>
        <v>0</v>
      </c>
      <c r="U941" s="23">
        <f t="shared" si="814"/>
        <v>0</v>
      </c>
      <c r="V941" s="23">
        <f t="shared" si="814"/>
        <v>0</v>
      </c>
      <c r="W941" s="23">
        <f t="shared" si="814"/>
        <v>150</v>
      </c>
      <c r="X941" s="23">
        <f t="shared" si="814"/>
        <v>0</v>
      </c>
      <c r="Y941" s="23">
        <f t="shared" si="814"/>
        <v>2850</v>
      </c>
      <c r="Z941" s="23">
        <f t="shared" si="814"/>
        <v>0</v>
      </c>
      <c r="AA941" s="23">
        <f t="shared" si="814"/>
        <v>3000</v>
      </c>
      <c r="AB941" s="23">
        <f t="shared" si="814"/>
        <v>3000</v>
      </c>
      <c r="AC941" s="23">
        <f t="shared" si="814"/>
        <v>3000</v>
      </c>
      <c r="AD941" s="100"/>
      <c r="AE941" s="126"/>
    </row>
    <row r="942" spans="1:31" ht="13.2" customHeight="1" x14ac:dyDescent="0.25">
      <c r="A942" s="110"/>
      <c r="B942" s="99" t="s">
        <v>17</v>
      </c>
      <c r="C942" s="19">
        <v>136</v>
      </c>
      <c r="D942" s="18" t="s">
        <v>41</v>
      </c>
      <c r="E942" s="20" t="s">
        <v>192</v>
      </c>
      <c r="F942" s="94">
        <v>350</v>
      </c>
      <c r="G942" s="23">
        <f t="shared" ref="G942:H946" si="815">I942+K942+M942+O942</f>
        <v>2850</v>
      </c>
      <c r="H942" s="28">
        <f>J942+L942+N942+P942</f>
        <v>0</v>
      </c>
      <c r="I942" s="29"/>
      <c r="J942" s="29"/>
      <c r="K942" s="29"/>
      <c r="L942" s="29"/>
      <c r="M942" s="29">
        <v>2850</v>
      </c>
      <c r="N942" s="29"/>
      <c r="O942" s="29"/>
      <c r="P942" s="28"/>
      <c r="Q942" s="23">
        <f t="shared" ref="Q942:Q946" si="816">S942+U942+W942+Y942</f>
        <v>2850</v>
      </c>
      <c r="R942" s="28">
        <f>T942+V942+X942+Z942</f>
        <v>0</v>
      </c>
      <c r="S942" s="23"/>
      <c r="T942" s="23"/>
      <c r="U942" s="23"/>
      <c r="V942" s="23"/>
      <c r="W942" s="23"/>
      <c r="X942" s="23"/>
      <c r="Y942" s="23">
        <v>2850</v>
      </c>
      <c r="Z942" s="23"/>
      <c r="AA942" s="23">
        <v>2850</v>
      </c>
      <c r="AB942" s="23">
        <v>2850</v>
      </c>
      <c r="AC942" s="23">
        <v>2850</v>
      </c>
      <c r="AD942" s="100"/>
      <c r="AE942" s="126"/>
    </row>
    <row r="943" spans="1:31" ht="13.2" customHeight="1" x14ac:dyDescent="0.25">
      <c r="A943" s="110"/>
      <c r="B943" s="99"/>
      <c r="C943" s="19">
        <v>136</v>
      </c>
      <c r="D943" s="18" t="s">
        <v>42</v>
      </c>
      <c r="E943" s="20" t="s">
        <v>192</v>
      </c>
      <c r="F943" s="94">
        <v>244</v>
      </c>
      <c r="G943" s="23">
        <f t="shared" si="815"/>
        <v>100</v>
      </c>
      <c r="H943" s="28">
        <f t="shared" si="815"/>
        <v>0</v>
      </c>
      <c r="I943" s="29"/>
      <c r="J943" s="29"/>
      <c r="K943" s="29"/>
      <c r="L943" s="29"/>
      <c r="M943" s="29">
        <v>100</v>
      </c>
      <c r="N943" s="29"/>
      <c r="O943" s="29"/>
      <c r="P943" s="28"/>
      <c r="Q943" s="23">
        <f t="shared" si="816"/>
        <v>150</v>
      </c>
      <c r="R943" s="28">
        <f t="shared" ref="R943:R946" si="817">T943+V943+X943+Z943</f>
        <v>0</v>
      </c>
      <c r="S943" s="23"/>
      <c r="T943" s="23"/>
      <c r="U943" s="23"/>
      <c r="V943" s="23"/>
      <c r="W943" s="23">
        <v>150</v>
      </c>
      <c r="X943" s="23"/>
      <c r="Y943" s="23"/>
      <c r="Z943" s="23"/>
      <c r="AA943" s="23">
        <v>150</v>
      </c>
      <c r="AB943" s="23">
        <v>150</v>
      </c>
      <c r="AC943" s="23">
        <v>150</v>
      </c>
      <c r="AD943" s="100"/>
      <c r="AE943" s="126"/>
    </row>
    <row r="944" spans="1:31" ht="13.2" customHeight="1" x14ac:dyDescent="0.25">
      <c r="A944" s="110"/>
      <c r="B944" s="95" t="s">
        <v>14</v>
      </c>
      <c r="C944" s="19"/>
      <c r="D944" s="20"/>
      <c r="E944" s="20"/>
      <c r="F944" s="19"/>
      <c r="G944" s="23">
        <f t="shared" si="815"/>
        <v>0</v>
      </c>
      <c r="H944" s="28">
        <f t="shared" si="815"/>
        <v>0</v>
      </c>
      <c r="I944" s="29"/>
      <c r="J944" s="29"/>
      <c r="K944" s="29"/>
      <c r="L944" s="29"/>
      <c r="M944" s="29"/>
      <c r="N944" s="29"/>
      <c r="O944" s="29"/>
      <c r="P944" s="28"/>
      <c r="Q944" s="23">
        <f t="shared" si="816"/>
        <v>0</v>
      </c>
      <c r="R944" s="28">
        <f t="shared" si="817"/>
        <v>0</v>
      </c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100"/>
      <c r="AE944" s="126"/>
    </row>
    <row r="945" spans="1:31" ht="13.2" customHeight="1" x14ac:dyDescent="0.25">
      <c r="A945" s="110"/>
      <c r="B945" s="95" t="s">
        <v>15</v>
      </c>
      <c r="C945" s="19"/>
      <c r="D945" s="20"/>
      <c r="E945" s="20"/>
      <c r="F945" s="19"/>
      <c r="G945" s="23">
        <f t="shared" si="815"/>
        <v>0</v>
      </c>
      <c r="H945" s="28">
        <f t="shared" si="815"/>
        <v>0</v>
      </c>
      <c r="I945" s="29"/>
      <c r="J945" s="29"/>
      <c r="K945" s="29"/>
      <c r="L945" s="29"/>
      <c r="M945" s="29"/>
      <c r="N945" s="29"/>
      <c r="O945" s="29"/>
      <c r="P945" s="28"/>
      <c r="Q945" s="23">
        <f t="shared" si="816"/>
        <v>0</v>
      </c>
      <c r="R945" s="28">
        <f t="shared" si="817"/>
        <v>0</v>
      </c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100"/>
      <c r="AE945" s="126"/>
    </row>
    <row r="946" spans="1:31" ht="79.95" customHeight="1" x14ac:dyDescent="0.25">
      <c r="A946" s="106"/>
      <c r="B946" s="95" t="s">
        <v>12</v>
      </c>
      <c r="C946" s="19"/>
      <c r="D946" s="20"/>
      <c r="E946" s="20"/>
      <c r="F946" s="19"/>
      <c r="G946" s="23">
        <f t="shared" si="815"/>
        <v>0</v>
      </c>
      <c r="H946" s="28">
        <f t="shared" si="815"/>
        <v>0</v>
      </c>
      <c r="I946" s="29"/>
      <c r="J946" s="29"/>
      <c r="K946" s="29"/>
      <c r="L946" s="29"/>
      <c r="M946" s="29"/>
      <c r="N946" s="29"/>
      <c r="O946" s="29"/>
      <c r="P946" s="28"/>
      <c r="Q946" s="23">
        <f t="shared" si="816"/>
        <v>0</v>
      </c>
      <c r="R946" s="28">
        <f t="shared" si="817"/>
        <v>0</v>
      </c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100"/>
      <c r="AE946" s="127"/>
    </row>
    <row r="947" spans="1:31" ht="13.2" customHeight="1" x14ac:dyDescent="0.25">
      <c r="A947" s="101" t="s">
        <v>25</v>
      </c>
      <c r="B947" s="95" t="s">
        <v>7</v>
      </c>
      <c r="C947" s="19"/>
      <c r="D947" s="20"/>
      <c r="E947" s="20"/>
      <c r="F947" s="19"/>
      <c r="G947" s="42">
        <f>G896+G897+G898+G926+G927+G928</f>
        <v>70555.5</v>
      </c>
      <c r="H947" s="42">
        <f t="shared" ref="H947:AC947" si="818">H896+H897+H898+H926+H927+H928</f>
        <v>22874.3</v>
      </c>
      <c r="I947" s="42">
        <f t="shared" si="818"/>
        <v>22905.5</v>
      </c>
      <c r="J947" s="42">
        <f t="shared" si="818"/>
        <v>22874.3</v>
      </c>
      <c r="K947" s="42">
        <f t="shared" si="818"/>
        <v>11341.8</v>
      </c>
      <c r="L947" s="42">
        <f t="shared" si="818"/>
        <v>0</v>
      </c>
      <c r="M947" s="42">
        <f t="shared" si="818"/>
        <v>15089</v>
      </c>
      <c r="N947" s="42">
        <f t="shared" si="818"/>
        <v>0</v>
      </c>
      <c r="O947" s="42">
        <f t="shared" si="818"/>
        <v>21219.200000000001</v>
      </c>
      <c r="P947" s="42">
        <f t="shared" si="818"/>
        <v>0</v>
      </c>
      <c r="Q947" s="42">
        <f>Q896+Q897+Q898+Q926+Q927+Q928</f>
        <v>66016.900000000009</v>
      </c>
      <c r="R947" s="42">
        <f t="shared" si="818"/>
        <v>0</v>
      </c>
      <c r="S947" s="42">
        <f t="shared" si="818"/>
        <v>26725.63</v>
      </c>
      <c r="T947" s="42">
        <f t="shared" si="818"/>
        <v>0</v>
      </c>
      <c r="U947" s="42">
        <f t="shared" si="818"/>
        <v>10000</v>
      </c>
      <c r="V947" s="42">
        <f t="shared" si="818"/>
        <v>0</v>
      </c>
      <c r="W947" s="42">
        <f t="shared" si="818"/>
        <v>6150</v>
      </c>
      <c r="X947" s="42">
        <f t="shared" si="818"/>
        <v>0</v>
      </c>
      <c r="Y947" s="42">
        <f t="shared" si="818"/>
        <v>23141.27</v>
      </c>
      <c r="Z947" s="42">
        <f t="shared" si="818"/>
        <v>0</v>
      </c>
      <c r="AA947" s="42">
        <f t="shared" si="818"/>
        <v>57016.9</v>
      </c>
      <c r="AB947" s="42">
        <f t="shared" si="818"/>
        <v>57016.9</v>
      </c>
      <c r="AC947" s="42">
        <f t="shared" si="818"/>
        <v>57016.9</v>
      </c>
      <c r="AD947" s="30"/>
      <c r="AE947" s="94"/>
    </row>
    <row r="948" spans="1:31" x14ac:dyDescent="0.25">
      <c r="A948" s="101"/>
      <c r="B948" s="95" t="s">
        <v>14</v>
      </c>
      <c r="C948" s="19"/>
      <c r="D948" s="20"/>
      <c r="E948" s="20"/>
      <c r="F948" s="19"/>
      <c r="G948" s="42">
        <f>G899+G929</f>
        <v>0</v>
      </c>
      <c r="H948" s="42">
        <f t="shared" ref="H948:AC948" si="819">H899+H929</f>
        <v>0</v>
      </c>
      <c r="I948" s="42">
        <f t="shared" si="819"/>
        <v>0</v>
      </c>
      <c r="J948" s="42">
        <f t="shared" si="819"/>
        <v>0</v>
      </c>
      <c r="K948" s="42">
        <f t="shared" si="819"/>
        <v>0</v>
      </c>
      <c r="L948" s="42">
        <f t="shared" si="819"/>
        <v>0</v>
      </c>
      <c r="M948" s="42">
        <f t="shared" si="819"/>
        <v>0</v>
      </c>
      <c r="N948" s="42">
        <f t="shared" si="819"/>
        <v>0</v>
      </c>
      <c r="O948" s="42">
        <f t="shared" si="819"/>
        <v>0</v>
      </c>
      <c r="P948" s="42">
        <f t="shared" si="819"/>
        <v>0</v>
      </c>
      <c r="Q948" s="42">
        <f t="shared" si="819"/>
        <v>0</v>
      </c>
      <c r="R948" s="42">
        <f t="shared" si="819"/>
        <v>0</v>
      </c>
      <c r="S948" s="42">
        <f t="shared" si="819"/>
        <v>0</v>
      </c>
      <c r="T948" s="42">
        <f t="shared" si="819"/>
        <v>0</v>
      </c>
      <c r="U948" s="42">
        <f t="shared" si="819"/>
        <v>0</v>
      </c>
      <c r="V948" s="42">
        <f t="shared" si="819"/>
        <v>0</v>
      </c>
      <c r="W948" s="42">
        <f t="shared" si="819"/>
        <v>0</v>
      </c>
      <c r="X948" s="42">
        <f t="shared" si="819"/>
        <v>0</v>
      </c>
      <c r="Y948" s="42">
        <f t="shared" si="819"/>
        <v>0</v>
      </c>
      <c r="Z948" s="42">
        <f t="shared" si="819"/>
        <v>0</v>
      </c>
      <c r="AA948" s="42">
        <f t="shared" si="819"/>
        <v>0</v>
      </c>
      <c r="AB948" s="42">
        <f t="shared" si="819"/>
        <v>0</v>
      </c>
      <c r="AC948" s="42">
        <f t="shared" si="819"/>
        <v>0</v>
      </c>
      <c r="AD948" s="30"/>
      <c r="AE948" s="94"/>
    </row>
    <row r="949" spans="1:31" x14ac:dyDescent="0.25">
      <c r="A949" s="101"/>
      <c r="B949" s="95" t="s">
        <v>15</v>
      </c>
      <c r="C949" s="19"/>
      <c r="D949" s="20"/>
      <c r="E949" s="20"/>
      <c r="F949" s="19"/>
      <c r="G949" s="42">
        <f>G900+G930</f>
        <v>0</v>
      </c>
      <c r="H949" s="42">
        <f t="shared" ref="H949:AC949" si="820">H900+H930</f>
        <v>0</v>
      </c>
      <c r="I949" s="42">
        <f t="shared" si="820"/>
        <v>0</v>
      </c>
      <c r="J949" s="42">
        <f t="shared" si="820"/>
        <v>0</v>
      </c>
      <c r="K949" s="42">
        <f t="shared" si="820"/>
        <v>0</v>
      </c>
      <c r="L949" s="42">
        <f t="shared" si="820"/>
        <v>0</v>
      </c>
      <c r="M949" s="42">
        <f t="shared" si="820"/>
        <v>0</v>
      </c>
      <c r="N949" s="42">
        <f t="shared" si="820"/>
        <v>0</v>
      </c>
      <c r="O949" s="42">
        <f t="shared" si="820"/>
        <v>0</v>
      </c>
      <c r="P949" s="42">
        <f t="shared" si="820"/>
        <v>0</v>
      </c>
      <c r="Q949" s="42">
        <f t="shared" si="820"/>
        <v>0</v>
      </c>
      <c r="R949" s="42">
        <f t="shared" si="820"/>
        <v>0</v>
      </c>
      <c r="S949" s="42">
        <f t="shared" si="820"/>
        <v>0</v>
      </c>
      <c r="T949" s="42">
        <f t="shared" si="820"/>
        <v>0</v>
      </c>
      <c r="U949" s="42">
        <f t="shared" si="820"/>
        <v>0</v>
      </c>
      <c r="V949" s="42">
        <f t="shared" si="820"/>
        <v>0</v>
      </c>
      <c r="W949" s="42">
        <f t="shared" si="820"/>
        <v>0</v>
      </c>
      <c r="X949" s="42">
        <f t="shared" si="820"/>
        <v>0</v>
      </c>
      <c r="Y949" s="42">
        <f t="shared" si="820"/>
        <v>0</v>
      </c>
      <c r="Z949" s="42">
        <f t="shared" si="820"/>
        <v>0</v>
      </c>
      <c r="AA949" s="42">
        <f t="shared" si="820"/>
        <v>0</v>
      </c>
      <c r="AB949" s="42">
        <f t="shared" si="820"/>
        <v>0</v>
      </c>
      <c r="AC949" s="42">
        <f t="shared" si="820"/>
        <v>0</v>
      </c>
      <c r="AD949" s="30"/>
      <c r="AE949" s="94"/>
    </row>
    <row r="950" spans="1:31" x14ac:dyDescent="0.25">
      <c r="A950" s="101"/>
      <c r="B950" s="95" t="s">
        <v>10</v>
      </c>
      <c r="C950" s="19"/>
      <c r="D950" s="20"/>
      <c r="E950" s="20"/>
      <c r="F950" s="19"/>
      <c r="G950" s="42">
        <f>G901+G931</f>
        <v>0</v>
      </c>
      <c r="H950" s="42">
        <f t="shared" ref="H950:AC950" si="821">H901+H931</f>
        <v>0</v>
      </c>
      <c r="I950" s="42">
        <f t="shared" si="821"/>
        <v>0</v>
      </c>
      <c r="J950" s="42">
        <f t="shared" si="821"/>
        <v>0</v>
      </c>
      <c r="K950" s="42">
        <f t="shared" si="821"/>
        <v>0</v>
      </c>
      <c r="L950" s="42">
        <f t="shared" si="821"/>
        <v>0</v>
      </c>
      <c r="M950" s="42">
        <f t="shared" si="821"/>
        <v>0</v>
      </c>
      <c r="N950" s="42">
        <f t="shared" si="821"/>
        <v>0</v>
      </c>
      <c r="O950" s="42">
        <f t="shared" si="821"/>
        <v>0</v>
      </c>
      <c r="P950" s="42">
        <f t="shared" si="821"/>
        <v>0</v>
      </c>
      <c r="Q950" s="42">
        <f t="shared" si="821"/>
        <v>0</v>
      </c>
      <c r="R950" s="42">
        <f t="shared" si="821"/>
        <v>0</v>
      </c>
      <c r="S950" s="42">
        <f t="shared" si="821"/>
        <v>0</v>
      </c>
      <c r="T950" s="42">
        <f t="shared" si="821"/>
        <v>0</v>
      </c>
      <c r="U950" s="42">
        <f t="shared" si="821"/>
        <v>0</v>
      </c>
      <c r="V950" s="42">
        <f t="shared" si="821"/>
        <v>0</v>
      </c>
      <c r="W950" s="42">
        <f t="shared" si="821"/>
        <v>0</v>
      </c>
      <c r="X950" s="42">
        <f t="shared" si="821"/>
        <v>0</v>
      </c>
      <c r="Y950" s="42">
        <f t="shared" si="821"/>
        <v>0</v>
      </c>
      <c r="Z950" s="42">
        <f t="shared" si="821"/>
        <v>0</v>
      </c>
      <c r="AA950" s="42">
        <f t="shared" si="821"/>
        <v>0</v>
      </c>
      <c r="AB950" s="42">
        <f t="shared" si="821"/>
        <v>0</v>
      </c>
      <c r="AC950" s="42">
        <f t="shared" si="821"/>
        <v>0</v>
      </c>
      <c r="AD950" s="30"/>
      <c r="AE950" s="94"/>
    </row>
    <row r="951" spans="1:31" x14ac:dyDescent="0.25">
      <c r="A951" s="107" t="s">
        <v>26</v>
      </c>
      <c r="B951" s="95" t="s">
        <v>75</v>
      </c>
      <c r="C951" s="19"/>
      <c r="D951" s="20"/>
      <c r="E951" s="20"/>
      <c r="F951" s="19"/>
      <c r="G951" s="43">
        <f>SUM(G952:G955)</f>
        <v>387885.89999999997</v>
      </c>
      <c r="H951" s="43">
        <f t="shared" ref="H951:AC951" si="822">SUM(H952:H955)</f>
        <v>100711.20000000001</v>
      </c>
      <c r="I951" s="43">
        <f t="shared" si="822"/>
        <v>101456</v>
      </c>
      <c r="J951" s="43">
        <f t="shared" si="822"/>
        <v>100711.20000000001</v>
      </c>
      <c r="K951" s="43">
        <f t="shared" si="822"/>
        <v>124406.59999999999</v>
      </c>
      <c r="L951" s="43">
        <f t="shared" si="822"/>
        <v>0</v>
      </c>
      <c r="M951" s="43">
        <f t="shared" si="822"/>
        <v>66186.5</v>
      </c>
      <c r="N951" s="43">
        <f t="shared" si="822"/>
        <v>0</v>
      </c>
      <c r="O951" s="43">
        <f t="shared" si="822"/>
        <v>95836.800000000003</v>
      </c>
      <c r="P951" s="43">
        <f t="shared" si="822"/>
        <v>0</v>
      </c>
      <c r="Q951" s="43">
        <f t="shared" si="822"/>
        <v>389236.2</v>
      </c>
      <c r="R951" s="43">
        <f t="shared" si="822"/>
        <v>0</v>
      </c>
      <c r="S951" s="43">
        <f t="shared" si="822"/>
        <v>132972.9086</v>
      </c>
      <c r="T951" s="43">
        <f t="shared" si="822"/>
        <v>0</v>
      </c>
      <c r="U951" s="43">
        <f t="shared" si="822"/>
        <v>70449.149399999995</v>
      </c>
      <c r="V951" s="43">
        <f t="shared" si="822"/>
        <v>0</v>
      </c>
      <c r="W951" s="43">
        <f t="shared" si="822"/>
        <v>81232.396200000003</v>
      </c>
      <c r="X951" s="43">
        <f t="shared" si="822"/>
        <v>0</v>
      </c>
      <c r="Y951" s="43">
        <f t="shared" si="822"/>
        <v>104581.74579999999</v>
      </c>
      <c r="Z951" s="43">
        <f t="shared" si="822"/>
        <v>0</v>
      </c>
      <c r="AA951" s="43">
        <f t="shared" si="822"/>
        <v>377045.4</v>
      </c>
      <c r="AB951" s="43">
        <f t="shared" si="822"/>
        <v>377045.4</v>
      </c>
      <c r="AC951" s="43">
        <f t="shared" si="822"/>
        <v>377045.4</v>
      </c>
      <c r="AD951" s="30"/>
      <c r="AE951" s="94"/>
    </row>
    <row r="952" spans="1:31" x14ac:dyDescent="0.25">
      <c r="A952" s="108"/>
      <c r="B952" s="95" t="s">
        <v>13</v>
      </c>
      <c r="C952" s="19"/>
      <c r="D952" s="20"/>
      <c r="E952" s="20"/>
      <c r="F952" s="19"/>
      <c r="G952" s="42">
        <f>G888+G947</f>
        <v>387885.89999999997</v>
      </c>
      <c r="H952" s="42">
        <f t="shared" ref="H952:Q955" si="823">H888+H947</f>
        <v>100711.20000000001</v>
      </c>
      <c r="I952" s="42">
        <f t="shared" si="823"/>
        <v>101456</v>
      </c>
      <c r="J952" s="42">
        <f t="shared" si="823"/>
        <v>100711.20000000001</v>
      </c>
      <c r="K952" s="42">
        <f t="shared" si="823"/>
        <v>124406.59999999999</v>
      </c>
      <c r="L952" s="42">
        <f t="shared" si="823"/>
        <v>0</v>
      </c>
      <c r="M952" s="42">
        <f t="shared" si="823"/>
        <v>66186.5</v>
      </c>
      <c r="N952" s="42">
        <f t="shared" si="823"/>
        <v>0</v>
      </c>
      <c r="O952" s="42">
        <f t="shared" si="823"/>
        <v>95836.800000000003</v>
      </c>
      <c r="P952" s="42">
        <f t="shared" si="823"/>
        <v>0</v>
      </c>
      <c r="Q952" s="42">
        <f>Q888+Q947</f>
        <v>389236.2</v>
      </c>
      <c r="R952" s="42">
        <f t="shared" ref="R952:AC952" si="824">R888+R947</f>
        <v>0</v>
      </c>
      <c r="S952" s="42">
        <f t="shared" si="824"/>
        <v>132972.9086</v>
      </c>
      <c r="T952" s="42">
        <f t="shared" si="824"/>
        <v>0</v>
      </c>
      <c r="U952" s="42">
        <f t="shared" si="824"/>
        <v>70449.149399999995</v>
      </c>
      <c r="V952" s="42">
        <f t="shared" si="824"/>
        <v>0</v>
      </c>
      <c r="W952" s="42">
        <f t="shared" si="824"/>
        <v>81232.396200000003</v>
      </c>
      <c r="X952" s="42">
        <f t="shared" si="824"/>
        <v>0</v>
      </c>
      <c r="Y952" s="42">
        <f t="shared" si="824"/>
        <v>104581.74579999999</v>
      </c>
      <c r="Z952" s="42">
        <f t="shared" si="824"/>
        <v>0</v>
      </c>
      <c r="AA952" s="42">
        <f t="shared" si="824"/>
        <v>377045.4</v>
      </c>
      <c r="AB952" s="42">
        <f t="shared" si="824"/>
        <v>377045.4</v>
      </c>
      <c r="AC952" s="42">
        <f t="shared" si="824"/>
        <v>377045.4</v>
      </c>
      <c r="AD952" s="30"/>
      <c r="AE952" s="94"/>
    </row>
    <row r="953" spans="1:31" x14ac:dyDescent="0.25">
      <c r="A953" s="108"/>
      <c r="B953" s="95" t="s">
        <v>14</v>
      </c>
      <c r="C953" s="19"/>
      <c r="D953" s="20"/>
      <c r="E953" s="20"/>
      <c r="F953" s="19"/>
      <c r="G953" s="42">
        <f t="shared" ref="G953:Q955" si="825">G889+G948</f>
        <v>0</v>
      </c>
      <c r="H953" s="42">
        <f t="shared" si="825"/>
        <v>0</v>
      </c>
      <c r="I953" s="42">
        <f t="shared" si="825"/>
        <v>0</v>
      </c>
      <c r="J953" s="42">
        <f t="shared" si="825"/>
        <v>0</v>
      </c>
      <c r="K953" s="42">
        <f t="shared" si="825"/>
        <v>0</v>
      </c>
      <c r="L953" s="42">
        <f t="shared" si="825"/>
        <v>0</v>
      </c>
      <c r="M953" s="42">
        <f t="shared" si="825"/>
        <v>0</v>
      </c>
      <c r="N953" s="42">
        <f t="shared" si="825"/>
        <v>0</v>
      </c>
      <c r="O953" s="42">
        <f t="shared" si="825"/>
        <v>0</v>
      </c>
      <c r="P953" s="42">
        <f t="shared" si="825"/>
        <v>0</v>
      </c>
      <c r="Q953" s="42">
        <f t="shared" si="825"/>
        <v>0</v>
      </c>
      <c r="R953" s="42">
        <f t="shared" ref="R953:AC953" si="826">R889+R948</f>
        <v>0</v>
      </c>
      <c r="S953" s="42">
        <f t="shared" si="826"/>
        <v>0</v>
      </c>
      <c r="T953" s="42">
        <f t="shared" si="826"/>
        <v>0</v>
      </c>
      <c r="U953" s="42">
        <f t="shared" si="826"/>
        <v>0</v>
      </c>
      <c r="V953" s="42">
        <f t="shared" si="826"/>
        <v>0</v>
      </c>
      <c r="W953" s="42">
        <f t="shared" si="826"/>
        <v>0</v>
      </c>
      <c r="X953" s="42">
        <f t="shared" si="826"/>
        <v>0</v>
      </c>
      <c r="Y953" s="42">
        <f t="shared" si="826"/>
        <v>0</v>
      </c>
      <c r="Z953" s="42">
        <f t="shared" si="826"/>
        <v>0</v>
      </c>
      <c r="AA953" s="42">
        <f t="shared" si="826"/>
        <v>0</v>
      </c>
      <c r="AB953" s="42">
        <f t="shared" si="826"/>
        <v>0</v>
      </c>
      <c r="AC953" s="42">
        <f t="shared" si="826"/>
        <v>0</v>
      </c>
      <c r="AD953" s="30"/>
      <c r="AE953" s="94"/>
    </row>
    <row r="954" spans="1:31" x14ac:dyDescent="0.25">
      <c r="A954" s="108"/>
      <c r="B954" s="95" t="s">
        <v>15</v>
      </c>
      <c r="C954" s="19"/>
      <c r="D954" s="20"/>
      <c r="E954" s="20"/>
      <c r="F954" s="19"/>
      <c r="G954" s="42">
        <f t="shared" si="825"/>
        <v>0</v>
      </c>
      <c r="H954" s="42">
        <f t="shared" si="823"/>
        <v>0</v>
      </c>
      <c r="I954" s="42">
        <f t="shared" si="823"/>
        <v>0</v>
      </c>
      <c r="J954" s="42">
        <f t="shared" si="823"/>
        <v>0</v>
      </c>
      <c r="K954" s="42">
        <f t="shared" si="823"/>
        <v>0</v>
      </c>
      <c r="L954" s="42">
        <f t="shared" si="823"/>
        <v>0</v>
      </c>
      <c r="M954" s="42">
        <f t="shared" si="823"/>
        <v>0</v>
      </c>
      <c r="N954" s="42">
        <f t="shared" si="823"/>
        <v>0</v>
      </c>
      <c r="O954" s="42">
        <f t="shared" si="823"/>
        <v>0</v>
      </c>
      <c r="P954" s="42">
        <f t="shared" si="823"/>
        <v>0</v>
      </c>
      <c r="Q954" s="42">
        <f t="shared" si="823"/>
        <v>0</v>
      </c>
      <c r="R954" s="42">
        <f t="shared" ref="R954:AC954" si="827">R890+R949</f>
        <v>0</v>
      </c>
      <c r="S954" s="42">
        <f t="shared" si="827"/>
        <v>0</v>
      </c>
      <c r="T954" s="42">
        <f t="shared" si="827"/>
        <v>0</v>
      </c>
      <c r="U954" s="42">
        <f t="shared" si="827"/>
        <v>0</v>
      </c>
      <c r="V954" s="42">
        <f t="shared" si="827"/>
        <v>0</v>
      </c>
      <c r="W954" s="42">
        <f t="shared" si="827"/>
        <v>0</v>
      </c>
      <c r="X954" s="42">
        <f t="shared" si="827"/>
        <v>0</v>
      </c>
      <c r="Y954" s="42">
        <f t="shared" si="827"/>
        <v>0</v>
      </c>
      <c r="Z954" s="42">
        <f t="shared" si="827"/>
        <v>0</v>
      </c>
      <c r="AA954" s="42">
        <f t="shared" si="827"/>
        <v>0</v>
      </c>
      <c r="AB954" s="42">
        <f t="shared" si="827"/>
        <v>0</v>
      </c>
      <c r="AC954" s="42">
        <f t="shared" si="827"/>
        <v>0</v>
      </c>
      <c r="AD954" s="30"/>
      <c r="AE954" s="94"/>
    </row>
    <row r="955" spans="1:31" x14ac:dyDescent="0.25">
      <c r="A955" s="109"/>
      <c r="B955" s="95" t="s">
        <v>12</v>
      </c>
      <c r="C955" s="19"/>
      <c r="D955" s="20"/>
      <c r="E955" s="20"/>
      <c r="F955" s="19"/>
      <c r="G955" s="42">
        <f t="shared" si="825"/>
        <v>0</v>
      </c>
      <c r="H955" s="42">
        <f t="shared" si="823"/>
        <v>0</v>
      </c>
      <c r="I955" s="42">
        <f t="shared" si="823"/>
        <v>0</v>
      </c>
      <c r="J955" s="42">
        <f t="shared" si="823"/>
        <v>0</v>
      </c>
      <c r="K955" s="42">
        <f t="shared" si="823"/>
        <v>0</v>
      </c>
      <c r="L955" s="42">
        <f t="shared" si="823"/>
        <v>0</v>
      </c>
      <c r="M955" s="42">
        <f t="shared" si="823"/>
        <v>0</v>
      </c>
      <c r="N955" s="42">
        <f t="shared" si="823"/>
        <v>0</v>
      </c>
      <c r="O955" s="42">
        <f t="shared" si="823"/>
        <v>0</v>
      </c>
      <c r="P955" s="42">
        <f t="shared" si="823"/>
        <v>0</v>
      </c>
      <c r="Q955" s="42">
        <f t="shared" si="823"/>
        <v>0</v>
      </c>
      <c r="R955" s="42">
        <f t="shared" ref="R955:AC955" si="828">R891+R950</f>
        <v>0</v>
      </c>
      <c r="S955" s="42">
        <f t="shared" si="828"/>
        <v>0</v>
      </c>
      <c r="T955" s="42">
        <f t="shared" si="828"/>
        <v>0</v>
      </c>
      <c r="U955" s="42">
        <f t="shared" si="828"/>
        <v>0</v>
      </c>
      <c r="V955" s="42">
        <f t="shared" si="828"/>
        <v>0</v>
      </c>
      <c r="W955" s="42">
        <f t="shared" si="828"/>
        <v>0</v>
      </c>
      <c r="X955" s="42">
        <f t="shared" si="828"/>
        <v>0</v>
      </c>
      <c r="Y955" s="42">
        <f t="shared" si="828"/>
        <v>0</v>
      </c>
      <c r="Z955" s="42">
        <f t="shared" si="828"/>
        <v>0</v>
      </c>
      <c r="AA955" s="42">
        <f t="shared" si="828"/>
        <v>0</v>
      </c>
      <c r="AB955" s="42">
        <f t="shared" si="828"/>
        <v>0</v>
      </c>
      <c r="AC955" s="42">
        <f t="shared" si="828"/>
        <v>0</v>
      </c>
      <c r="AD955" s="30"/>
      <c r="AE955" s="94"/>
    </row>
    <row r="956" spans="1:31" ht="24" customHeight="1" x14ac:dyDescent="0.25">
      <c r="A956" s="102" t="s">
        <v>270</v>
      </c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4"/>
    </row>
    <row r="957" spans="1:31" ht="21" customHeight="1" x14ac:dyDescent="0.25">
      <c r="A957" s="102" t="s">
        <v>389</v>
      </c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4"/>
    </row>
    <row r="958" spans="1:31" ht="28.2" customHeight="1" x14ac:dyDescent="0.25">
      <c r="A958" s="102" t="s">
        <v>271</v>
      </c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4"/>
    </row>
    <row r="959" spans="1:31" ht="33" customHeight="1" x14ac:dyDescent="0.25">
      <c r="A959" s="102" t="s">
        <v>272</v>
      </c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4"/>
    </row>
    <row r="960" spans="1:31" ht="26.4" x14ac:dyDescent="0.25">
      <c r="A960" s="101" t="s">
        <v>273</v>
      </c>
      <c r="B960" s="95" t="s">
        <v>496</v>
      </c>
      <c r="C960" s="19"/>
      <c r="D960" s="20"/>
      <c r="E960" s="20"/>
      <c r="F960" s="19"/>
      <c r="G960" s="23">
        <f>G973+G982</f>
        <v>4</v>
      </c>
      <c r="H960" s="23">
        <f t="shared" ref="H960:P960" si="829">H973+H982</f>
        <v>0</v>
      </c>
      <c r="I960" s="23">
        <f t="shared" si="829"/>
        <v>1</v>
      </c>
      <c r="J960" s="23">
        <f t="shared" si="829"/>
        <v>0</v>
      </c>
      <c r="K960" s="23">
        <f t="shared" si="829"/>
        <v>3</v>
      </c>
      <c r="L960" s="23">
        <f t="shared" si="829"/>
        <v>0</v>
      </c>
      <c r="M960" s="23">
        <f t="shared" si="829"/>
        <v>0</v>
      </c>
      <c r="N960" s="23">
        <f t="shared" si="829"/>
        <v>0</v>
      </c>
      <c r="O960" s="23">
        <f t="shared" si="829"/>
        <v>0</v>
      </c>
      <c r="P960" s="23">
        <f t="shared" si="829"/>
        <v>0</v>
      </c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100" t="s">
        <v>514</v>
      </c>
      <c r="AE960" s="100" t="s">
        <v>352</v>
      </c>
    </row>
    <row r="961" spans="1:31" ht="13.2" customHeight="1" x14ac:dyDescent="0.25">
      <c r="A961" s="101"/>
      <c r="B961" s="95" t="s">
        <v>117</v>
      </c>
      <c r="C961" s="19"/>
      <c r="D961" s="20"/>
      <c r="E961" s="20"/>
      <c r="F961" s="19"/>
      <c r="G961" s="23">
        <f>ROUND(G962/G960,1)</f>
        <v>3588.8</v>
      </c>
      <c r="H961" s="23" t="e">
        <f t="shared" ref="H961:P961" si="830">ROUND(H962/H960,1)</f>
        <v>#DIV/0!</v>
      </c>
      <c r="I961" s="23">
        <f t="shared" si="830"/>
        <v>1500</v>
      </c>
      <c r="J961" s="23" t="e">
        <f t="shared" si="830"/>
        <v>#DIV/0!</v>
      </c>
      <c r="K961" s="23">
        <f t="shared" si="830"/>
        <v>566.70000000000005</v>
      </c>
      <c r="L961" s="23" t="e">
        <f t="shared" si="830"/>
        <v>#DIV/0!</v>
      </c>
      <c r="M961" s="23" t="e">
        <f t="shared" si="830"/>
        <v>#DIV/0!</v>
      </c>
      <c r="N961" s="23" t="e">
        <f t="shared" si="830"/>
        <v>#DIV/0!</v>
      </c>
      <c r="O961" s="23" t="e">
        <f t="shared" si="830"/>
        <v>#DIV/0!</v>
      </c>
      <c r="P961" s="23" t="e">
        <f t="shared" si="830"/>
        <v>#DIV/0!</v>
      </c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100"/>
      <c r="AE961" s="100"/>
    </row>
    <row r="962" spans="1:31" ht="26.4" x14ac:dyDescent="0.25">
      <c r="A962" s="101"/>
      <c r="B962" s="95" t="s">
        <v>101</v>
      </c>
      <c r="C962" s="19"/>
      <c r="D962" s="20"/>
      <c r="E962" s="20"/>
      <c r="F962" s="19"/>
      <c r="G962" s="23">
        <f t="shared" ref="G962:AB962" si="831">SUM(G963:G972)</f>
        <v>14355.2</v>
      </c>
      <c r="H962" s="23">
        <f t="shared" si="831"/>
        <v>0</v>
      </c>
      <c r="I962" s="23">
        <f t="shared" si="831"/>
        <v>1500</v>
      </c>
      <c r="J962" s="23">
        <f t="shared" si="831"/>
        <v>0</v>
      </c>
      <c r="K962" s="23">
        <f t="shared" si="831"/>
        <v>1700</v>
      </c>
      <c r="L962" s="23">
        <f t="shared" si="831"/>
        <v>0</v>
      </c>
      <c r="M962" s="23">
        <f t="shared" si="831"/>
        <v>11155.2</v>
      </c>
      <c r="N962" s="23">
        <f t="shared" si="831"/>
        <v>0</v>
      </c>
      <c r="O962" s="23">
        <f t="shared" si="831"/>
        <v>0</v>
      </c>
      <c r="P962" s="23">
        <f t="shared" si="831"/>
        <v>0</v>
      </c>
      <c r="Q962" s="23">
        <f t="shared" si="831"/>
        <v>26140.5</v>
      </c>
      <c r="R962" s="23">
        <f t="shared" si="831"/>
        <v>0</v>
      </c>
      <c r="S962" s="23">
        <f t="shared" si="831"/>
        <v>100</v>
      </c>
      <c r="T962" s="23">
        <f t="shared" si="831"/>
        <v>0</v>
      </c>
      <c r="U962" s="23">
        <f t="shared" si="831"/>
        <v>1900</v>
      </c>
      <c r="V962" s="23">
        <f t="shared" si="831"/>
        <v>0</v>
      </c>
      <c r="W962" s="23">
        <f t="shared" si="831"/>
        <v>1532</v>
      </c>
      <c r="X962" s="23">
        <f t="shared" si="831"/>
        <v>0</v>
      </c>
      <c r="Y962" s="23">
        <f t="shared" si="831"/>
        <v>22608.5</v>
      </c>
      <c r="Z962" s="23">
        <f t="shared" si="831"/>
        <v>0</v>
      </c>
      <c r="AA962" s="23">
        <f t="shared" si="831"/>
        <v>15555</v>
      </c>
      <c r="AB962" s="23">
        <f t="shared" si="831"/>
        <v>15555.2</v>
      </c>
      <c r="AC962" s="23">
        <f>SUM(AC963:AC972)</f>
        <v>60455.199999999997</v>
      </c>
      <c r="AD962" s="100"/>
      <c r="AE962" s="100"/>
    </row>
    <row r="963" spans="1:31" ht="13.2" customHeight="1" x14ac:dyDescent="0.25">
      <c r="A963" s="101"/>
      <c r="B963" s="105" t="s">
        <v>17</v>
      </c>
      <c r="C963" s="38" t="str">
        <f>C976</f>
        <v>136</v>
      </c>
      <c r="D963" s="38" t="str">
        <f t="shared" ref="D963:F963" si="832">D976</f>
        <v>0709</v>
      </c>
      <c r="E963" s="38" t="str">
        <f t="shared" si="832"/>
        <v>0730003550</v>
      </c>
      <c r="F963" s="38" t="str">
        <f t="shared" si="832"/>
        <v>242</v>
      </c>
      <c r="G963" s="23">
        <f>G976</f>
        <v>3000</v>
      </c>
      <c r="H963" s="23">
        <f t="shared" ref="H963:AC963" si="833">H976</f>
        <v>0</v>
      </c>
      <c r="I963" s="23">
        <f t="shared" si="833"/>
        <v>1500</v>
      </c>
      <c r="J963" s="23">
        <f t="shared" si="833"/>
        <v>0</v>
      </c>
      <c r="K963" s="23">
        <f t="shared" si="833"/>
        <v>1500</v>
      </c>
      <c r="L963" s="23">
        <f t="shared" si="833"/>
        <v>0</v>
      </c>
      <c r="M963" s="23">
        <f t="shared" si="833"/>
        <v>0</v>
      </c>
      <c r="N963" s="23">
        <f t="shared" si="833"/>
        <v>0</v>
      </c>
      <c r="O963" s="23">
        <f t="shared" si="833"/>
        <v>0</v>
      </c>
      <c r="P963" s="23">
        <f t="shared" si="833"/>
        <v>0</v>
      </c>
      <c r="Q963" s="23">
        <f t="shared" si="833"/>
        <v>1000</v>
      </c>
      <c r="R963" s="23">
        <f t="shared" si="833"/>
        <v>0</v>
      </c>
      <c r="S963" s="23">
        <f t="shared" si="833"/>
        <v>100</v>
      </c>
      <c r="T963" s="23">
        <f t="shared" si="833"/>
        <v>0</v>
      </c>
      <c r="U963" s="23">
        <f t="shared" si="833"/>
        <v>900</v>
      </c>
      <c r="V963" s="23">
        <f t="shared" si="833"/>
        <v>0</v>
      </c>
      <c r="W963" s="23">
        <f t="shared" si="833"/>
        <v>0</v>
      </c>
      <c r="X963" s="23">
        <f t="shared" si="833"/>
        <v>0</v>
      </c>
      <c r="Y963" s="23">
        <f t="shared" si="833"/>
        <v>0</v>
      </c>
      <c r="Z963" s="23">
        <f t="shared" si="833"/>
        <v>0</v>
      </c>
      <c r="AA963" s="23">
        <f t="shared" si="833"/>
        <v>2400</v>
      </c>
      <c r="AB963" s="23">
        <f t="shared" si="833"/>
        <v>2400</v>
      </c>
      <c r="AC963" s="23">
        <f t="shared" si="833"/>
        <v>2400</v>
      </c>
      <c r="AD963" s="100"/>
      <c r="AE963" s="100"/>
    </row>
    <row r="964" spans="1:31" ht="13.2" customHeight="1" x14ac:dyDescent="0.25">
      <c r="A964" s="101"/>
      <c r="B964" s="110"/>
      <c r="C964" s="38" t="str">
        <f t="shared" ref="C964:AC964" si="834">C977</f>
        <v>136</v>
      </c>
      <c r="D964" s="38" t="str">
        <f t="shared" si="834"/>
        <v>0709</v>
      </c>
      <c r="E964" s="38" t="str">
        <f t="shared" si="834"/>
        <v>0730003550</v>
      </c>
      <c r="F964" s="38" t="str">
        <f t="shared" si="834"/>
        <v>244</v>
      </c>
      <c r="G964" s="23">
        <f t="shared" si="834"/>
        <v>0</v>
      </c>
      <c r="H964" s="23">
        <f t="shared" si="834"/>
        <v>0</v>
      </c>
      <c r="I964" s="23">
        <f t="shared" si="834"/>
        <v>0</v>
      </c>
      <c r="J964" s="23">
        <f t="shared" si="834"/>
        <v>0</v>
      </c>
      <c r="K964" s="23">
        <f t="shared" si="834"/>
        <v>0</v>
      </c>
      <c r="L964" s="23">
        <f t="shared" si="834"/>
        <v>0</v>
      </c>
      <c r="M964" s="23">
        <f t="shared" si="834"/>
        <v>0</v>
      </c>
      <c r="N964" s="23">
        <f t="shared" si="834"/>
        <v>0</v>
      </c>
      <c r="O964" s="23">
        <f t="shared" si="834"/>
        <v>0</v>
      </c>
      <c r="P964" s="23">
        <f t="shared" si="834"/>
        <v>0</v>
      </c>
      <c r="Q964" s="23">
        <f t="shared" si="834"/>
        <v>900</v>
      </c>
      <c r="R964" s="23">
        <f t="shared" si="834"/>
        <v>0</v>
      </c>
      <c r="S964" s="23">
        <f t="shared" si="834"/>
        <v>0</v>
      </c>
      <c r="T964" s="23">
        <f t="shared" si="834"/>
        <v>0</v>
      </c>
      <c r="U964" s="23">
        <f t="shared" si="834"/>
        <v>0</v>
      </c>
      <c r="V964" s="23">
        <f t="shared" si="834"/>
        <v>0</v>
      </c>
      <c r="W964" s="23">
        <f t="shared" si="834"/>
        <v>0</v>
      </c>
      <c r="X964" s="23">
        <f t="shared" si="834"/>
        <v>0</v>
      </c>
      <c r="Y964" s="23">
        <f t="shared" si="834"/>
        <v>900</v>
      </c>
      <c r="Z964" s="23">
        <f t="shared" si="834"/>
        <v>0</v>
      </c>
      <c r="AA964" s="23">
        <f t="shared" si="834"/>
        <v>0</v>
      </c>
      <c r="AB964" s="23">
        <f t="shared" si="834"/>
        <v>0</v>
      </c>
      <c r="AC964" s="23">
        <f t="shared" si="834"/>
        <v>0</v>
      </c>
      <c r="AD964" s="100"/>
      <c r="AE964" s="100"/>
    </row>
    <row r="965" spans="1:31" ht="13.2" customHeight="1" x14ac:dyDescent="0.25">
      <c r="A965" s="101"/>
      <c r="B965" s="110"/>
      <c r="C965" s="38" t="str">
        <f t="shared" ref="C965:AC965" si="835">C978</f>
        <v>136</v>
      </c>
      <c r="D965" s="38" t="str">
        <f t="shared" si="835"/>
        <v>0709</v>
      </c>
      <c r="E965" s="38" t="str">
        <f t="shared" si="835"/>
        <v>0730003550</v>
      </c>
      <c r="F965" s="38" t="str">
        <f t="shared" si="835"/>
        <v>622</v>
      </c>
      <c r="G965" s="23">
        <f t="shared" si="835"/>
        <v>0</v>
      </c>
      <c r="H965" s="23">
        <f t="shared" si="835"/>
        <v>0</v>
      </c>
      <c r="I965" s="23">
        <f t="shared" si="835"/>
        <v>0</v>
      </c>
      <c r="J965" s="23">
        <f t="shared" si="835"/>
        <v>0</v>
      </c>
      <c r="K965" s="23">
        <f t="shared" si="835"/>
        <v>0</v>
      </c>
      <c r="L965" s="23">
        <f t="shared" si="835"/>
        <v>0</v>
      </c>
      <c r="M965" s="23">
        <f t="shared" si="835"/>
        <v>0</v>
      </c>
      <c r="N965" s="23">
        <f t="shared" si="835"/>
        <v>0</v>
      </c>
      <c r="O965" s="23">
        <f t="shared" si="835"/>
        <v>0</v>
      </c>
      <c r="P965" s="23">
        <f t="shared" si="835"/>
        <v>0</v>
      </c>
      <c r="Q965" s="23">
        <f t="shared" si="835"/>
        <v>2000</v>
      </c>
      <c r="R965" s="23">
        <f t="shared" si="835"/>
        <v>0</v>
      </c>
      <c r="S965" s="23">
        <f t="shared" si="835"/>
        <v>0</v>
      </c>
      <c r="T965" s="23">
        <f t="shared" si="835"/>
        <v>0</v>
      </c>
      <c r="U965" s="23">
        <f t="shared" si="835"/>
        <v>1000</v>
      </c>
      <c r="V965" s="23">
        <f t="shared" si="835"/>
        <v>0</v>
      </c>
      <c r="W965" s="23">
        <f t="shared" si="835"/>
        <v>1000</v>
      </c>
      <c r="X965" s="23">
        <f t="shared" si="835"/>
        <v>0</v>
      </c>
      <c r="Y965" s="23">
        <f t="shared" si="835"/>
        <v>0</v>
      </c>
      <c r="Z965" s="23">
        <f t="shared" si="835"/>
        <v>0</v>
      </c>
      <c r="AA965" s="23">
        <f t="shared" si="835"/>
        <v>2000</v>
      </c>
      <c r="AB965" s="23">
        <f t="shared" si="835"/>
        <v>2000</v>
      </c>
      <c r="AC965" s="23">
        <f t="shared" si="835"/>
        <v>2000</v>
      </c>
      <c r="AD965" s="100"/>
      <c r="AE965" s="100"/>
    </row>
    <row r="966" spans="1:31" ht="13.2" customHeight="1" x14ac:dyDescent="0.25">
      <c r="A966" s="101"/>
      <c r="B966" s="110"/>
      <c r="C966" s="38" t="str">
        <f>C985</f>
        <v>131</v>
      </c>
      <c r="D966" s="38" t="str">
        <f t="shared" ref="D966:F966" si="836">D985</f>
        <v>0801</v>
      </c>
      <c r="E966" s="38" t="str">
        <f t="shared" si="836"/>
        <v>0730003550</v>
      </c>
      <c r="F966" s="38" t="str">
        <f t="shared" si="836"/>
        <v>622</v>
      </c>
      <c r="G966" s="23">
        <f>G985</f>
        <v>200</v>
      </c>
      <c r="H966" s="23">
        <f t="shared" ref="H966:AC966" si="837">H985</f>
        <v>0</v>
      </c>
      <c r="I966" s="23">
        <f t="shared" si="837"/>
        <v>0</v>
      </c>
      <c r="J966" s="23">
        <f t="shared" si="837"/>
        <v>0</v>
      </c>
      <c r="K966" s="23">
        <f t="shared" si="837"/>
        <v>200</v>
      </c>
      <c r="L966" s="23">
        <f t="shared" si="837"/>
        <v>0</v>
      </c>
      <c r="M966" s="23">
        <f t="shared" si="837"/>
        <v>0</v>
      </c>
      <c r="N966" s="23">
        <f t="shared" si="837"/>
        <v>0</v>
      </c>
      <c r="O966" s="23">
        <f t="shared" si="837"/>
        <v>0</v>
      </c>
      <c r="P966" s="23">
        <f t="shared" si="837"/>
        <v>0</v>
      </c>
      <c r="Q966" s="23">
        <f t="shared" si="837"/>
        <v>0</v>
      </c>
      <c r="R966" s="23">
        <f t="shared" si="837"/>
        <v>0</v>
      </c>
      <c r="S966" s="23">
        <f t="shared" si="837"/>
        <v>0</v>
      </c>
      <c r="T966" s="23">
        <f t="shared" si="837"/>
        <v>0</v>
      </c>
      <c r="U966" s="23">
        <f t="shared" si="837"/>
        <v>0</v>
      </c>
      <c r="V966" s="23">
        <f t="shared" si="837"/>
        <v>0</v>
      </c>
      <c r="W966" s="23">
        <f t="shared" si="837"/>
        <v>0</v>
      </c>
      <c r="X966" s="23">
        <f t="shared" si="837"/>
        <v>0</v>
      </c>
      <c r="Y966" s="23">
        <f t="shared" si="837"/>
        <v>0</v>
      </c>
      <c r="Z966" s="23">
        <f t="shared" si="837"/>
        <v>0</v>
      </c>
      <c r="AA966" s="23">
        <f t="shared" si="837"/>
        <v>0</v>
      </c>
      <c r="AB966" s="23">
        <f t="shared" si="837"/>
        <v>0</v>
      </c>
      <c r="AC966" s="23">
        <f t="shared" si="837"/>
        <v>300</v>
      </c>
      <c r="AD966" s="100"/>
      <c r="AE966" s="100"/>
    </row>
    <row r="967" spans="1:31" ht="13.2" customHeight="1" x14ac:dyDescent="0.25">
      <c r="A967" s="101"/>
      <c r="B967" s="110"/>
      <c r="C967" s="38" t="str">
        <f>C992</f>
        <v>136</v>
      </c>
      <c r="D967" s="38" t="str">
        <f t="shared" ref="D967:E967" si="838">D992</f>
        <v>0709</v>
      </c>
      <c r="E967" s="38" t="str">
        <f t="shared" si="838"/>
        <v>0730003550</v>
      </c>
      <c r="F967" s="38">
        <v>812</v>
      </c>
      <c r="G967" s="23">
        <f>G992</f>
        <v>10623.2</v>
      </c>
      <c r="H967" s="23">
        <f t="shared" ref="H967:AC967" si="839">H992</f>
        <v>0</v>
      </c>
      <c r="I967" s="23">
        <f t="shared" si="839"/>
        <v>0</v>
      </c>
      <c r="J967" s="23">
        <f t="shared" si="839"/>
        <v>0</v>
      </c>
      <c r="K967" s="23">
        <f t="shared" si="839"/>
        <v>0</v>
      </c>
      <c r="L967" s="23">
        <f t="shared" si="839"/>
        <v>0</v>
      </c>
      <c r="M967" s="23">
        <f t="shared" si="839"/>
        <v>10623.2</v>
      </c>
      <c r="N967" s="23">
        <f t="shared" si="839"/>
        <v>0</v>
      </c>
      <c r="O967" s="23">
        <f t="shared" si="839"/>
        <v>0</v>
      </c>
      <c r="P967" s="23">
        <f t="shared" si="839"/>
        <v>0</v>
      </c>
      <c r="Q967" s="23">
        <f t="shared" si="839"/>
        <v>21708.5</v>
      </c>
      <c r="R967" s="23">
        <f t="shared" si="839"/>
        <v>0</v>
      </c>
      <c r="S967" s="23">
        <f t="shared" si="839"/>
        <v>0</v>
      </c>
      <c r="T967" s="23">
        <f t="shared" si="839"/>
        <v>0</v>
      </c>
      <c r="U967" s="23">
        <f t="shared" si="839"/>
        <v>0</v>
      </c>
      <c r="V967" s="23">
        <f t="shared" si="839"/>
        <v>0</v>
      </c>
      <c r="W967" s="23">
        <f t="shared" si="839"/>
        <v>0</v>
      </c>
      <c r="X967" s="23">
        <f t="shared" si="839"/>
        <v>0</v>
      </c>
      <c r="Y967" s="23">
        <f>Y992</f>
        <v>21708.5</v>
      </c>
      <c r="Z967" s="23">
        <f t="shared" si="839"/>
        <v>0</v>
      </c>
      <c r="AA967" s="23">
        <v>10623</v>
      </c>
      <c r="AB967" s="23">
        <f t="shared" si="839"/>
        <v>10623.2</v>
      </c>
      <c r="AC967" s="23">
        <f t="shared" si="839"/>
        <v>10623.2</v>
      </c>
      <c r="AD967" s="100"/>
      <c r="AE967" s="100"/>
    </row>
    <row r="968" spans="1:31" ht="13.2" customHeight="1" x14ac:dyDescent="0.25">
      <c r="A968" s="101"/>
      <c r="B968" s="110"/>
      <c r="C968" s="38" t="str">
        <f>C999</f>
        <v>097</v>
      </c>
      <c r="D968" s="38" t="str">
        <f t="shared" ref="D968:F968" si="840">D999</f>
        <v>0709</v>
      </c>
      <c r="E968" s="38" t="str">
        <f t="shared" si="840"/>
        <v>0730003550</v>
      </c>
      <c r="F968" s="38" t="str">
        <f t="shared" si="840"/>
        <v>244</v>
      </c>
      <c r="G968" s="23">
        <f t="shared" ref="G968:AC968" si="841">G999</f>
        <v>0</v>
      </c>
      <c r="H968" s="23">
        <f t="shared" si="841"/>
        <v>0</v>
      </c>
      <c r="I968" s="23">
        <f t="shared" si="841"/>
        <v>0</v>
      </c>
      <c r="J968" s="23">
        <f t="shared" si="841"/>
        <v>0</v>
      </c>
      <c r="K968" s="23">
        <f t="shared" si="841"/>
        <v>0</v>
      </c>
      <c r="L968" s="23">
        <f t="shared" si="841"/>
        <v>0</v>
      </c>
      <c r="M968" s="23">
        <f t="shared" si="841"/>
        <v>0</v>
      </c>
      <c r="N968" s="23">
        <f t="shared" si="841"/>
        <v>0</v>
      </c>
      <c r="O968" s="23">
        <f t="shared" si="841"/>
        <v>0</v>
      </c>
      <c r="P968" s="23">
        <f t="shared" si="841"/>
        <v>0</v>
      </c>
      <c r="Q968" s="23">
        <f t="shared" si="841"/>
        <v>0</v>
      </c>
      <c r="R968" s="23">
        <f t="shared" si="841"/>
        <v>0</v>
      </c>
      <c r="S968" s="23">
        <f t="shared" si="841"/>
        <v>0</v>
      </c>
      <c r="T968" s="23">
        <f t="shared" si="841"/>
        <v>0</v>
      </c>
      <c r="U968" s="23">
        <f t="shared" si="841"/>
        <v>0</v>
      </c>
      <c r="V968" s="23">
        <f t="shared" si="841"/>
        <v>0</v>
      </c>
      <c r="W968" s="23">
        <f t="shared" si="841"/>
        <v>0</v>
      </c>
      <c r="X968" s="23">
        <f t="shared" si="841"/>
        <v>0</v>
      </c>
      <c r="Y968" s="23">
        <f t="shared" si="841"/>
        <v>0</v>
      </c>
      <c r="Z968" s="23">
        <f t="shared" si="841"/>
        <v>0</v>
      </c>
      <c r="AA968" s="23">
        <f t="shared" si="841"/>
        <v>0</v>
      </c>
      <c r="AB968" s="23">
        <f t="shared" si="841"/>
        <v>0</v>
      </c>
      <c r="AC968" s="23">
        <f t="shared" si="841"/>
        <v>21325</v>
      </c>
      <c r="AD968" s="100"/>
      <c r="AE968" s="100"/>
    </row>
    <row r="969" spans="1:31" ht="13.2" customHeight="1" x14ac:dyDescent="0.25">
      <c r="A969" s="101"/>
      <c r="B969" s="106"/>
      <c r="C969" s="38" t="str">
        <f>C1006</f>
        <v>195</v>
      </c>
      <c r="D969" s="38" t="str">
        <f t="shared" ref="D969:F969" si="842">D1006</f>
        <v>0709</v>
      </c>
      <c r="E969" s="38" t="str">
        <f t="shared" si="842"/>
        <v>0730003550</v>
      </c>
      <c r="F969" s="38" t="str">
        <f t="shared" si="842"/>
        <v>244</v>
      </c>
      <c r="G969" s="23">
        <f t="shared" ref="G969:AC969" si="843">G1006</f>
        <v>0</v>
      </c>
      <c r="H969" s="23">
        <f t="shared" si="843"/>
        <v>0</v>
      </c>
      <c r="I969" s="23">
        <f t="shared" si="843"/>
        <v>0</v>
      </c>
      <c r="J969" s="23">
        <f t="shared" si="843"/>
        <v>0</v>
      </c>
      <c r="K969" s="23">
        <f t="shared" si="843"/>
        <v>0</v>
      </c>
      <c r="L969" s="23">
        <f t="shared" si="843"/>
        <v>0</v>
      </c>
      <c r="M969" s="23">
        <f t="shared" si="843"/>
        <v>0</v>
      </c>
      <c r="N969" s="23">
        <f t="shared" si="843"/>
        <v>0</v>
      </c>
      <c r="O969" s="23">
        <f t="shared" si="843"/>
        <v>0</v>
      </c>
      <c r="P969" s="23">
        <f t="shared" si="843"/>
        <v>0</v>
      </c>
      <c r="Q969" s="23">
        <f t="shared" si="843"/>
        <v>0</v>
      </c>
      <c r="R969" s="23">
        <f t="shared" si="843"/>
        <v>0</v>
      </c>
      <c r="S969" s="23">
        <f t="shared" si="843"/>
        <v>0</v>
      </c>
      <c r="T969" s="23">
        <f t="shared" si="843"/>
        <v>0</v>
      </c>
      <c r="U969" s="23">
        <f t="shared" si="843"/>
        <v>0</v>
      </c>
      <c r="V969" s="23">
        <f t="shared" si="843"/>
        <v>0</v>
      </c>
      <c r="W969" s="23">
        <f t="shared" si="843"/>
        <v>0</v>
      </c>
      <c r="X969" s="23">
        <f t="shared" si="843"/>
        <v>0</v>
      </c>
      <c r="Y969" s="23">
        <f t="shared" si="843"/>
        <v>0</v>
      </c>
      <c r="Z969" s="23">
        <f t="shared" si="843"/>
        <v>0</v>
      </c>
      <c r="AA969" s="23">
        <f t="shared" si="843"/>
        <v>0</v>
      </c>
      <c r="AB969" s="23">
        <f t="shared" si="843"/>
        <v>0</v>
      </c>
      <c r="AC969" s="23">
        <f t="shared" si="843"/>
        <v>23275</v>
      </c>
      <c r="AD969" s="100"/>
      <c r="AE969" s="100"/>
    </row>
    <row r="970" spans="1:31" ht="28.95" customHeight="1" x14ac:dyDescent="0.25">
      <c r="A970" s="101"/>
      <c r="B970" s="95" t="s">
        <v>14</v>
      </c>
      <c r="C970" s="37"/>
      <c r="D970" s="37"/>
      <c r="E970" s="37"/>
      <c r="F970" s="37"/>
      <c r="G970" s="23">
        <f>G979+G986+G993</f>
        <v>0</v>
      </c>
      <c r="H970" s="23">
        <f t="shared" ref="H970:AC972" si="844">H979+H986+H993</f>
        <v>0</v>
      </c>
      <c r="I970" s="23">
        <f t="shared" si="844"/>
        <v>0</v>
      </c>
      <c r="J970" s="23">
        <f t="shared" si="844"/>
        <v>0</v>
      </c>
      <c r="K970" s="23">
        <f t="shared" si="844"/>
        <v>0</v>
      </c>
      <c r="L970" s="23">
        <f t="shared" si="844"/>
        <v>0</v>
      </c>
      <c r="M970" s="23">
        <f t="shared" si="844"/>
        <v>0</v>
      </c>
      <c r="N970" s="23">
        <f t="shared" si="844"/>
        <v>0</v>
      </c>
      <c r="O970" s="23">
        <f t="shared" si="844"/>
        <v>0</v>
      </c>
      <c r="P970" s="23">
        <f t="shared" si="844"/>
        <v>0</v>
      </c>
      <c r="Q970" s="23">
        <f t="shared" si="844"/>
        <v>0</v>
      </c>
      <c r="R970" s="23">
        <f t="shared" si="844"/>
        <v>0</v>
      </c>
      <c r="S970" s="23">
        <f t="shared" si="844"/>
        <v>0</v>
      </c>
      <c r="T970" s="23">
        <f t="shared" si="844"/>
        <v>0</v>
      </c>
      <c r="U970" s="23">
        <f t="shared" si="844"/>
        <v>0</v>
      </c>
      <c r="V970" s="23">
        <f t="shared" si="844"/>
        <v>0</v>
      </c>
      <c r="W970" s="23">
        <f t="shared" si="844"/>
        <v>0</v>
      </c>
      <c r="X970" s="23">
        <f t="shared" si="844"/>
        <v>0</v>
      </c>
      <c r="Y970" s="23">
        <f t="shared" si="844"/>
        <v>0</v>
      </c>
      <c r="Z970" s="23">
        <f t="shared" si="844"/>
        <v>0</v>
      </c>
      <c r="AA970" s="23">
        <f t="shared" si="844"/>
        <v>0</v>
      </c>
      <c r="AB970" s="23">
        <f t="shared" si="844"/>
        <v>0</v>
      </c>
      <c r="AC970" s="23">
        <f t="shared" si="844"/>
        <v>0</v>
      </c>
      <c r="AD970" s="100"/>
      <c r="AE970" s="100"/>
    </row>
    <row r="971" spans="1:31" ht="26.4" customHeight="1" x14ac:dyDescent="0.25">
      <c r="A971" s="101"/>
      <c r="B971" s="95" t="s">
        <v>15</v>
      </c>
      <c r="C971" s="37">
        <v>136</v>
      </c>
      <c r="D971" s="37"/>
      <c r="E971" s="37"/>
      <c r="F971" s="37"/>
      <c r="G971" s="23">
        <f t="shared" ref="G971:V972" si="845">G980+G987+G994</f>
        <v>532</v>
      </c>
      <c r="H971" s="23">
        <f t="shared" si="845"/>
        <v>0</v>
      </c>
      <c r="I971" s="23">
        <f t="shared" si="845"/>
        <v>0</v>
      </c>
      <c r="J971" s="23">
        <f t="shared" si="845"/>
        <v>0</v>
      </c>
      <c r="K971" s="23">
        <f t="shared" si="845"/>
        <v>0</v>
      </c>
      <c r="L971" s="23">
        <f t="shared" si="845"/>
        <v>0</v>
      </c>
      <c r="M971" s="23">
        <f t="shared" si="845"/>
        <v>532</v>
      </c>
      <c r="N971" s="23">
        <f t="shared" si="845"/>
        <v>0</v>
      </c>
      <c r="O971" s="23">
        <f t="shared" si="845"/>
        <v>0</v>
      </c>
      <c r="P971" s="23">
        <f t="shared" si="845"/>
        <v>0</v>
      </c>
      <c r="Q971" s="23">
        <f t="shared" si="845"/>
        <v>532</v>
      </c>
      <c r="R971" s="23">
        <f t="shared" si="845"/>
        <v>0</v>
      </c>
      <c r="S971" s="23">
        <f t="shared" si="845"/>
        <v>0</v>
      </c>
      <c r="T971" s="23">
        <f t="shared" si="845"/>
        <v>0</v>
      </c>
      <c r="U971" s="23">
        <f t="shared" si="845"/>
        <v>0</v>
      </c>
      <c r="V971" s="23">
        <f t="shared" si="845"/>
        <v>0</v>
      </c>
      <c r="W971" s="23">
        <f t="shared" si="844"/>
        <v>532</v>
      </c>
      <c r="X971" s="23">
        <f t="shared" si="844"/>
        <v>0</v>
      </c>
      <c r="Y971" s="23">
        <f t="shared" si="844"/>
        <v>0</v>
      </c>
      <c r="Z971" s="23">
        <f t="shared" si="844"/>
        <v>0</v>
      </c>
      <c r="AA971" s="23">
        <f t="shared" si="844"/>
        <v>532</v>
      </c>
      <c r="AB971" s="23">
        <f t="shared" si="844"/>
        <v>532</v>
      </c>
      <c r="AC971" s="23">
        <f t="shared" si="844"/>
        <v>532</v>
      </c>
      <c r="AD971" s="100"/>
      <c r="AE971" s="100"/>
    </row>
    <row r="972" spans="1:31" ht="109.95" customHeight="1" x14ac:dyDescent="0.25">
      <c r="A972" s="101"/>
      <c r="B972" s="95" t="s">
        <v>12</v>
      </c>
      <c r="C972" s="37"/>
      <c r="D972" s="37"/>
      <c r="E972" s="37"/>
      <c r="F972" s="37"/>
      <c r="G972" s="23">
        <f t="shared" si="845"/>
        <v>0</v>
      </c>
      <c r="H972" s="23">
        <f t="shared" si="844"/>
        <v>0</v>
      </c>
      <c r="I972" s="23">
        <f t="shared" si="844"/>
        <v>0</v>
      </c>
      <c r="J972" s="23">
        <f t="shared" si="844"/>
        <v>0</v>
      </c>
      <c r="K972" s="23">
        <f t="shared" si="844"/>
        <v>0</v>
      </c>
      <c r="L972" s="23">
        <f t="shared" si="844"/>
        <v>0</v>
      </c>
      <c r="M972" s="23">
        <f t="shared" si="844"/>
        <v>0</v>
      </c>
      <c r="N972" s="23">
        <f t="shared" si="844"/>
        <v>0</v>
      </c>
      <c r="O972" s="23">
        <f t="shared" si="844"/>
        <v>0</v>
      </c>
      <c r="P972" s="23">
        <f t="shared" si="844"/>
        <v>0</v>
      </c>
      <c r="Q972" s="23">
        <f t="shared" si="844"/>
        <v>0</v>
      </c>
      <c r="R972" s="23">
        <f t="shared" si="844"/>
        <v>0</v>
      </c>
      <c r="S972" s="23">
        <f t="shared" si="844"/>
        <v>0</v>
      </c>
      <c r="T972" s="23">
        <f t="shared" si="844"/>
        <v>0</v>
      </c>
      <c r="U972" s="23">
        <f t="shared" si="844"/>
        <v>0</v>
      </c>
      <c r="V972" s="23">
        <f t="shared" si="844"/>
        <v>0</v>
      </c>
      <c r="W972" s="23">
        <f t="shared" si="844"/>
        <v>0</v>
      </c>
      <c r="X972" s="23">
        <f t="shared" si="844"/>
        <v>0</v>
      </c>
      <c r="Y972" s="23">
        <f t="shared" si="844"/>
        <v>0</v>
      </c>
      <c r="Z972" s="23">
        <f t="shared" si="844"/>
        <v>0</v>
      </c>
      <c r="AA972" s="23">
        <f t="shared" si="844"/>
        <v>0</v>
      </c>
      <c r="AB972" s="23">
        <f t="shared" si="844"/>
        <v>0</v>
      </c>
      <c r="AC972" s="23">
        <f t="shared" si="844"/>
        <v>0</v>
      </c>
      <c r="AD972" s="100"/>
      <c r="AE972" s="100"/>
    </row>
    <row r="973" spans="1:31" ht="13.2" customHeight="1" x14ac:dyDescent="0.25">
      <c r="A973" s="101" t="s">
        <v>300</v>
      </c>
      <c r="B973" s="95" t="s">
        <v>156</v>
      </c>
      <c r="C973" s="19"/>
      <c r="D973" s="20"/>
      <c r="E973" s="20"/>
      <c r="F973" s="19"/>
      <c r="G973" s="24">
        <f>I973+K973+M973+O973</f>
        <v>2</v>
      </c>
      <c r="H973" s="24">
        <f>J973+L973+N973+P973</f>
        <v>0</v>
      </c>
      <c r="I973" s="25">
        <v>1</v>
      </c>
      <c r="J973" s="25"/>
      <c r="K973" s="25">
        <v>1</v>
      </c>
      <c r="L973" s="25"/>
      <c r="M973" s="25"/>
      <c r="N973" s="25"/>
      <c r="O973" s="25"/>
      <c r="P973" s="26"/>
      <c r="Q973" s="24">
        <v>3</v>
      </c>
      <c r="R973" s="24">
        <f>T973+V973+X973+Z973</f>
        <v>0</v>
      </c>
      <c r="S973" s="24">
        <v>3</v>
      </c>
      <c r="T973" s="24"/>
      <c r="U973" s="24">
        <v>3</v>
      </c>
      <c r="V973" s="24"/>
      <c r="W973" s="24">
        <v>3</v>
      </c>
      <c r="X973" s="24"/>
      <c r="Y973" s="24">
        <v>3</v>
      </c>
      <c r="Z973" s="24"/>
      <c r="AA973" s="24">
        <v>3</v>
      </c>
      <c r="AB973" s="23">
        <v>3</v>
      </c>
      <c r="AC973" s="23">
        <v>3</v>
      </c>
      <c r="AD973" s="100" t="s">
        <v>411</v>
      </c>
      <c r="AE973" s="107" t="s">
        <v>353</v>
      </c>
    </row>
    <row r="974" spans="1:31" ht="13.2" customHeight="1" x14ac:dyDescent="0.25">
      <c r="A974" s="101"/>
      <c r="B974" s="95" t="s">
        <v>118</v>
      </c>
      <c r="C974" s="19"/>
      <c r="D974" s="20"/>
      <c r="E974" s="20"/>
      <c r="F974" s="19"/>
      <c r="G974" s="23">
        <f>ROUND(G975/G973,1)</f>
        <v>1500</v>
      </c>
      <c r="H974" s="23" t="e">
        <f t="shared" ref="H974:AC974" si="846">ROUND(H975/H973,1)</f>
        <v>#DIV/0!</v>
      </c>
      <c r="I974" s="23">
        <f t="shared" si="846"/>
        <v>1500</v>
      </c>
      <c r="J974" s="23" t="e">
        <f t="shared" si="846"/>
        <v>#DIV/0!</v>
      </c>
      <c r="K974" s="23">
        <f t="shared" si="846"/>
        <v>1500</v>
      </c>
      <c r="L974" s="23" t="e">
        <f t="shared" si="846"/>
        <v>#DIV/0!</v>
      </c>
      <c r="M974" s="23" t="e">
        <f t="shared" si="846"/>
        <v>#DIV/0!</v>
      </c>
      <c r="N974" s="23" t="e">
        <f t="shared" si="846"/>
        <v>#DIV/0!</v>
      </c>
      <c r="O974" s="23" t="e">
        <f t="shared" si="846"/>
        <v>#DIV/0!</v>
      </c>
      <c r="P974" s="23" t="e">
        <f t="shared" si="846"/>
        <v>#DIV/0!</v>
      </c>
      <c r="Q974" s="23">
        <f t="shared" si="846"/>
        <v>1300</v>
      </c>
      <c r="R974" s="23" t="e">
        <f t="shared" si="846"/>
        <v>#DIV/0!</v>
      </c>
      <c r="S974" s="23">
        <f t="shared" si="846"/>
        <v>33.299999999999997</v>
      </c>
      <c r="T974" s="23" t="e">
        <f t="shared" si="846"/>
        <v>#DIV/0!</v>
      </c>
      <c r="U974" s="23">
        <f t="shared" si="846"/>
        <v>633.29999999999995</v>
      </c>
      <c r="V974" s="23" t="e">
        <f t="shared" si="846"/>
        <v>#DIV/0!</v>
      </c>
      <c r="W974" s="23">
        <f t="shared" si="846"/>
        <v>333.3</v>
      </c>
      <c r="X974" s="23" t="e">
        <f t="shared" si="846"/>
        <v>#DIV/0!</v>
      </c>
      <c r="Y974" s="23">
        <f t="shared" si="846"/>
        <v>300</v>
      </c>
      <c r="Z974" s="23" t="e">
        <f t="shared" si="846"/>
        <v>#DIV/0!</v>
      </c>
      <c r="AA974" s="23">
        <f t="shared" si="846"/>
        <v>1466.7</v>
      </c>
      <c r="AB974" s="23">
        <f t="shared" si="846"/>
        <v>1466.7</v>
      </c>
      <c r="AC974" s="23">
        <f t="shared" si="846"/>
        <v>1466.7</v>
      </c>
      <c r="AD974" s="100"/>
      <c r="AE974" s="108"/>
    </row>
    <row r="975" spans="1:31" ht="13.2" customHeight="1" x14ac:dyDescent="0.25">
      <c r="A975" s="101"/>
      <c r="B975" s="95" t="s">
        <v>101</v>
      </c>
      <c r="C975" s="19"/>
      <c r="D975" s="20"/>
      <c r="E975" s="20"/>
      <c r="F975" s="19"/>
      <c r="G975" s="23">
        <f>SUM(G976:G981)</f>
        <v>3000</v>
      </c>
      <c r="H975" s="23">
        <f t="shared" ref="H975:AC975" si="847">SUM(H976:H981)</f>
        <v>0</v>
      </c>
      <c r="I975" s="23">
        <f t="shared" si="847"/>
        <v>1500</v>
      </c>
      <c r="J975" s="23">
        <f t="shared" si="847"/>
        <v>0</v>
      </c>
      <c r="K975" s="23">
        <f t="shared" si="847"/>
        <v>1500</v>
      </c>
      <c r="L975" s="23">
        <f t="shared" si="847"/>
        <v>0</v>
      </c>
      <c r="M975" s="23">
        <f t="shared" si="847"/>
        <v>0</v>
      </c>
      <c r="N975" s="23">
        <f t="shared" si="847"/>
        <v>0</v>
      </c>
      <c r="O975" s="23">
        <f t="shared" si="847"/>
        <v>0</v>
      </c>
      <c r="P975" s="23">
        <f t="shared" si="847"/>
        <v>0</v>
      </c>
      <c r="Q975" s="23">
        <f t="shared" si="847"/>
        <v>3900</v>
      </c>
      <c r="R975" s="23">
        <f t="shared" si="847"/>
        <v>0</v>
      </c>
      <c r="S975" s="23">
        <f t="shared" si="847"/>
        <v>100</v>
      </c>
      <c r="T975" s="23">
        <f t="shared" si="847"/>
        <v>0</v>
      </c>
      <c r="U975" s="23">
        <f t="shared" si="847"/>
        <v>1900</v>
      </c>
      <c r="V975" s="23">
        <f t="shared" si="847"/>
        <v>0</v>
      </c>
      <c r="W975" s="23">
        <f t="shared" si="847"/>
        <v>1000</v>
      </c>
      <c r="X975" s="23">
        <f t="shared" si="847"/>
        <v>0</v>
      </c>
      <c r="Y975" s="23">
        <f t="shared" si="847"/>
        <v>900</v>
      </c>
      <c r="Z975" s="23">
        <f t="shared" si="847"/>
        <v>0</v>
      </c>
      <c r="AA975" s="23">
        <f t="shared" si="847"/>
        <v>4400</v>
      </c>
      <c r="AB975" s="23">
        <f t="shared" si="847"/>
        <v>4400</v>
      </c>
      <c r="AC975" s="23">
        <f t="shared" si="847"/>
        <v>4400</v>
      </c>
      <c r="AD975" s="100"/>
      <c r="AE975" s="108"/>
    </row>
    <row r="976" spans="1:31" ht="13.2" customHeight="1" x14ac:dyDescent="0.25">
      <c r="A976" s="101"/>
      <c r="B976" s="99" t="s">
        <v>17</v>
      </c>
      <c r="C976" s="18" t="s">
        <v>48</v>
      </c>
      <c r="D976" s="18" t="s">
        <v>42</v>
      </c>
      <c r="E976" s="18" t="s">
        <v>201</v>
      </c>
      <c r="F976" s="18" t="s">
        <v>74</v>
      </c>
      <c r="G976" s="23">
        <f>I976+K976+M976+O976</f>
        <v>3000</v>
      </c>
      <c r="H976" s="28">
        <f t="shared" ref="H976:H981" si="848">J976+L976+N976+P976</f>
        <v>0</v>
      </c>
      <c r="I976" s="29">
        <v>1500</v>
      </c>
      <c r="J976" s="29">
        <v>0</v>
      </c>
      <c r="K976" s="29">
        <v>1500</v>
      </c>
      <c r="L976" s="29"/>
      <c r="M976" s="29"/>
      <c r="N976" s="29"/>
      <c r="O976" s="29"/>
      <c r="P976" s="28"/>
      <c r="Q976" s="23">
        <f>S976+U976+W976+Y976</f>
        <v>1000</v>
      </c>
      <c r="R976" s="28">
        <f t="shared" ref="R976:R981" si="849">T976+V976+X976+Z976</f>
        <v>0</v>
      </c>
      <c r="S976" s="23">
        <v>100</v>
      </c>
      <c r="T976" s="23"/>
      <c r="U976" s="23">
        <v>900</v>
      </c>
      <c r="V976" s="23"/>
      <c r="W976" s="23"/>
      <c r="X976" s="23"/>
      <c r="Y976" s="23"/>
      <c r="Z976" s="23"/>
      <c r="AA976" s="23">
        <v>2400</v>
      </c>
      <c r="AB976" s="23">
        <v>2400</v>
      </c>
      <c r="AC976" s="23">
        <v>2400</v>
      </c>
      <c r="AD976" s="100"/>
      <c r="AE976" s="108"/>
    </row>
    <row r="977" spans="1:31" ht="13.2" customHeight="1" x14ac:dyDescent="0.25">
      <c r="A977" s="101"/>
      <c r="B977" s="99"/>
      <c r="C977" s="18" t="s">
        <v>48</v>
      </c>
      <c r="D977" s="18" t="s">
        <v>42</v>
      </c>
      <c r="E977" s="18" t="s">
        <v>201</v>
      </c>
      <c r="F977" s="18" t="s">
        <v>56</v>
      </c>
      <c r="G977" s="23">
        <f t="shared" ref="G977:G981" si="850">I977+K977+M977+O977</f>
        <v>0</v>
      </c>
      <c r="H977" s="28">
        <f t="shared" si="848"/>
        <v>0</v>
      </c>
      <c r="I977" s="29"/>
      <c r="J977" s="29"/>
      <c r="K977" s="29"/>
      <c r="L977" s="29"/>
      <c r="M977" s="29"/>
      <c r="N977" s="29"/>
      <c r="O977" s="29"/>
      <c r="P977" s="28"/>
      <c r="Q977" s="23">
        <f t="shared" ref="Q977:Q981" si="851">S977+U977+W977+Y977</f>
        <v>900</v>
      </c>
      <c r="R977" s="28">
        <f t="shared" si="849"/>
        <v>0</v>
      </c>
      <c r="S977" s="23"/>
      <c r="T977" s="23"/>
      <c r="U977" s="23"/>
      <c r="V977" s="23"/>
      <c r="W977" s="23"/>
      <c r="X977" s="23"/>
      <c r="Y977" s="23">
        <f>1400-500</f>
        <v>900</v>
      </c>
      <c r="Z977" s="23"/>
      <c r="AA977" s="23"/>
      <c r="AB977" s="23"/>
      <c r="AC977" s="23"/>
      <c r="AD977" s="100"/>
      <c r="AE977" s="108"/>
    </row>
    <row r="978" spans="1:31" x14ac:dyDescent="0.25">
      <c r="A978" s="101"/>
      <c r="B978" s="99"/>
      <c r="C978" s="18" t="s">
        <v>48</v>
      </c>
      <c r="D978" s="18" t="s">
        <v>42</v>
      </c>
      <c r="E978" s="18" t="s">
        <v>201</v>
      </c>
      <c r="F978" s="18" t="s">
        <v>54</v>
      </c>
      <c r="G978" s="23">
        <f t="shared" si="850"/>
        <v>0</v>
      </c>
      <c r="H978" s="28">
        <f t="shared" si="848"/>
        <v>0</v>
      </c>
      <c r="I978" s="29"/>
      <c r="J978" s="29"/>
      <c r="K978" s="29"/>
      <c r="L978" s="29"/>
      <c r="M978" s="29"/>
      <c r="N978" s="29"/>
      <c r="O978" s="29"/>
      <c r="P978" s="28"/>
      <c r="Q978" s="23">
        <v>2000</v>
      </c>
      <c r="R978" s="28">
        <f t="shared" si="849"/>
        <v>0</v>
      </c>
      <c r="S978" s="23"/>
      <c r="T978" s="23"/>
      <c r="U978" s="23">
        <v>1000</v>
      </c>
      <c r="V978" s="23"/>
      <c r="W978" s="23">
        <v>1000</v>
      </c>
      <c r="X978" s="23"/>
      <c r="Y978" s="23"/>
      <c r="Z978" s="23"/>
      <c r="AA978" s="23">
        <v>2000</v>
      </c>
      <c r="AB978" s="23">
        <v>2000</v>
      </c>
      <c r="AC978" s="23">
        <v>2000</v>
      </c>
      <c r="AD978" s="100"/>
      <c r="AE978" s="108"/>
    </row>
    <row r="979" spans="1:31" x14ac:dyDescent="0.25">
      <c r="A979" s="101"/>
      <c r="B979" s="95" t="s">
        <v>14</v>
      </c>
      <c r="C979" s="19"/>
      <c r="D979" s="20"/>
      <c r="E979" s="20"/>
      <c r="F979" s="19"/>
      <c r="G979" s="23">
        <f t="shared" si="850"/>
        <v>0</v>
      </c>
      <c r="H979" s="28">
        <f t="shared" si="848"/>
        <v>0</v>
      </c>
      <c r="I979" s="29"/>
      <c r="J979" s="29"/>
      <c r="K979" s="29"/>
      <c r="L979" s="29"/>
      <c r="M979" s="29"/>
      <c r="N979" s="29"/>
      <c r="O979" s="29"/>
      <c r="P979" s="28"/>
      <c r="Q979" s="23">
        <f t="shared" si="851"/>
        <v>0</v>
      </c>
      <c r="R979" s="28">
        <f t="shared" si="849"/>
        <v>0</v>
      </c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100"/>
      <c r="AE979" s="108"/>
    </row>
    <row r="980" spans="1:31" ht="20.399999999999999" customHeight="1" x14ac:dyDescent="0.25">
      <c r="A980" s="101"/>
      <c r="B980" s="95" t="s">
        <v>15</v>
      </c>
      <c r="C980" s="19"/>
      <c r="D980" s="20"/>
      <c r="E980" s="20"/>
      <c r="F980" s="19"/>
      <c r="G980" s="23">
        <f t="shared" si="850"/>
        <v>0</v>
      </c>
      <c r="H980" s="28">
        <f t="shared" si="848"/>
        <v>0</v>
      </c>
      <c r="I980" s="29"/>
      <c r="J980" s="29"/>
      <c r="K980" s="29"/>
      <c r="L980" s="29"/>
      <c r="M980" s="29"/>
      <c r="N980" s="29"/>
      <c r="O980" s="29"/>
      <c r="P980" s="28"/>
      <c r="Q980" s="23">
        <f t="shared" si="851"/>
        <v>0</v>
      </c>
      <c r="R980" s="28">
        <f t="shared" si="849"/>
        <v>0</v>
      </c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100"/>
      <c r="AE980" s="108"/>
    </row>
    <row r="981" spans="1:31" ht="16.2" customHeight="1" x14ac:dyDescent="0.25">
      <c r="A981" s="101"/>
      <c r="B981" s="95" t="s">
        <v>12</v>
      </c>
      <c r="C981" s="19"/>
      <c r="D981" s="20"/>
      <c r="E981" s="20"/>
      <c r="F981" s="19"/>
      <c r="G981" s="23">
        <f t="shared" si="850"/>
        <v>0</v>
      </c>
      <c r="H981" s="28">
        <f t="shared" si="848"/>
        <v>0</v>
      </c>
      <c r="I981" s="29"/>
      <c r="J981" s="29"/>
      <c r="K981" s="29"/>
      <c r="L981" s="29"/>
      <c r="M981" s="29"/>
      <c r="N981" s="29"/>
      <c r="O981" s="29"/>
      <c r="P981" s="28"/>
      <c r="Q981" s="23">
        <f t="shared" si="851"/>
        <v>0</v>
      </c>
      <c r="R981" s="28">
        <f t="shared" si="849"/>
        <v>0</v>
      </c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100"/>
      <c r="AE981" s="109"/>
    </row>
    <row r="982" spans="1:31" ht="16.2" hidden="1" customHeight="1" x14ac:dyDescent="0.2">
      <c r="A982" s="99" t="s">
        <v>419</v>
      </c>
      <c r="B982" s="95" t="s">
        <v>462</v>
      </c>
      <c r="C982" s="19"/>
      <c r="D982" s="20"/>
      <c r="E982" s="20"/>
      <c r="F982" s="19"/>
      <c r="G982" s="23">
        <f>I982+K982+M982+O982</f>
        <v>2</v>
      </c>
      <c r="H982" s="23">
        <f>J982+L982+N982+P982</f>
        <v>0</v>
      </c>
      <c r="I982" s="29"/>
      <c r="J982" s="29"/>
      <c r="K982" s="29">
        <v>2</v>
      </c>
      <c r="L982" s="29"/>
      <c r="M982" s="29"/>
      <c r="N982" s="29"/>
      <c r="O982" s="29"/>
      <c r="P982" s="28"/>
      <c r="Q982" s="23"/>
      <c r="R982" s="23">
        <f>T982+V982+X982+Z982</f>
        <v>0</v>
      </c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100" t="s">
        <v>415</v>
      </c>
      <c r="AE982" s="100" t="s">
        <v>390</v>
      </c>
    </row>
    <row r="983" spans="1:31" ht="26.4" hidden="1" x14ac:dyDescent="0.25">
      <c r="A983" s="99"/>
      <c r="B983" s="95" t="s">
        <v>119</v>
      </c>
      <c r="C983" s="19"/>
      <c r="D983" s="20"/>
      <c r="E983" s="20"/>
      <c r="F983" s="19"/>
      <c r="G983" s="23">
        <f t="shared" ref="G983:AC983" si="852">ROUND(G984/G982,1)</f>
        <v>100</v>
      </c>
      <c r="H983" s="23" t="e">
        <f t="shared" si="852"/>
        <v>#DIV/0!</v>
      </c>
      <c r="I983" s="23" t="e">
        <f t="shared" si="852"/>
        <v>#DIV/0!</v>
      </c>
      <c r="J983" s="23" t="e">
        <f t="shared" si="852"/>
        <v>#DIV/0!</v>
      </c>
      <c r="K983" s="23">
        <f t="shared" si="852"/>
        <v>100</v>
      </c>
      <c r="L983" s="23" t="e">
        <f t="shared" si="852"/>
        <v>#DIV/0!</v>
      </c>
      <c r="M983" s="23" t="e">
        <f t="shared" si="852"/>
        <v>#DIV/0!</v>
      </c>
      <c r="N983" s="23" t="e">
        <f t="shared" si="852"/>
        <v>#DIV/0!</v>
      </c>
      <c r="O983" s="23" t="e">
        <f t="shared" si="852"/>
        <v>#DIV/0!</v>
      </c>
      <c r="P983" s="23" t="e">
        <f t="shared" si="852"/>
        <v>#DIV/0!</v>
      </c>
      <c r="Q983" s="27" t="e">
        <f t="shared" si="852"/>
        <v>#DIV/0!</v>
      </c>
      <c r="R983" s="27" t="e">
        <f t="shared" si="852"/>
        <v>#DIV/0!</v>
      </c>
      <c r="S983" s="27" t="e">
        <f t="shared" si="852"/>
        <v>#DIV/0!</v>
      </c>
      <c r="T983" s="27" t="e">
        <f t="shared" si="852"/>
        <v>#DIV/0!</v>
      </c>
      <c r="U983" s="27" t="e">
        <f t="shared" si="852"/>
        <v>#DIV/0!</v>
      </c>
      <c r="V983" s="27" t="e">
        <f t="shared" si="852"/>
        <v>#DIV/0!</v>
      </c>
      <c r="W983" s="27" t="e">
        <f t="shared" si="852"/>
        <v>#DIV/0!</v>
      </c>
      <c r="X983" s="27" t="e">
        <f t="shared" si="852"/>
        <v>#DIV/0!</v>
      </c>
      <c r="Y983" s="27" t="e">
        <f t="shared" si="852"/>
        <v>#DIV/0!</v>
      </c>
      <c r="Z983" s="27" t="e">
        <f t="shared" si="852"/>
        <v>#DIV/0!</v>
      </c>
      <c r="AA983" s="27" t="e">
        <f t="shared" si="852"/>
        <v>#DIV/0!</v>
      </c>
      <c r="AB983" s="27" t="e">
        <f t="shared" si="852"/>
        <v>#DIV/0!</v>
      </c>
      <c r="AC983" s="27" t="e">
        <f t="shared" si="852"/>
        <v>#DIV/0!</v>
      </c>
      <c r="AD983" s="100"/>
      <c r="AE983" s="100"/>
    </row>
    <row r="984" spans="1:31" ht="12.6" hidden="1" customHeight="1" x14ac:dyDescent="0.25">
      <c r="A984" s="99"/>
      <c r="B984" s="95" t="s">
        <v>101</v>
      </c>
      <c r="C984" s="19"/>
      <c r="D984" s="20"/>
      <c r="E984" s="20"/>
      <c r="F984" s="19"/>
      <c r="G984" s="23">
        <f t="shared" ref="G984:AC984" si="853">SUM(G985:G988)</f>
        <v>200</v>
      </c>
      <c r="H984" s="23">
        <f t="shared" si="853"/>
        <v>0</v>
      </c>
      <c r="I984" s="23">
        <f t="shared" si="853"/>
        <v>0</v>
      </c>
      <c r="J984" s="23">
        <f t="shared" si="853"/>
        <v>0</v>
      </c>
      <c r="K984" s="23">
        <f t="shared" si="853"/>
        <v>200</v>
      </c>
      <c r="L984" s="23">
        <f t="shared" si="853"/>
        <v>0</v>
      </c>
      <c r="M984" s="23">
        <f t="shared" si="853"/>
        <v>0</v>
      </c>
      <c r="N984" s="23">
        <f t="shared" si="853"/>
        <v>0</v>
      </c>
      <c r="O984" s="23">
        <f t="shared" si="853"/>
        <v>0</v>
      </c>
      <c r="P984" s="23">
        <f t="shared" si="853"/>
        <v>0</v>
      </c>
      <c r="Q984" s="23">
        <f t="shared" si="853"/>
        <v>0</v>
      </c>
      <c r="R984" s="23">
        <f t="shared" si="853"/>
        <v>0</v>
      </c>
      <c r="S984" s="23">
        <f t="shared" si="853"/>
        <v>0</v>
      </c>
      <c r="T984" s="23">
        <f t="shared" si="853"/>
        <v>0</v>
      </c>
      <c r="U984" s="23">
        <f t="shared" si="853"/>
        <v>0</v>
      </c>
      <c r="V984" s="23">
        <f t="shared" si="853"/>
        <v>0</v>
      </c>
      <c r="W984" s="23">
        <f t="shared" si="853"/>
        <v>0</v>
      </c>
      <c r="X984" s="23">
        <f t="shared" si="853"/>
        <v>0</v>
      </c>
      <c r="Y984" s="23">
        <f t="shared" si="853"/>
        <v>0</v>
      </c>
      <c r="Z984" s="23">
        <f t="shared" si="853"/>
        <v>0</v>
      </c>
      <c r="AA984" s="23">
        <f t="shared" si="853"/>
        <v>0</v>
      </c>
      <c r="AB984" s="23">
        <f t="shared" si="853"/>
        <v>0</v>
      </c>
      <c r="AC984" s="36">
        <f t="shared" si="853"/>
        <v>300</v>
      </c>
      <c r="AD984" s="100"/>
      <c r="AE984" s="100"/>
    </row>
    <row r="985" spans="1:31" ht="12.6" hidden="1" customHeight="1" x14ac:dyDescent="0.25">
      <c r="A985" s="99"/>
      <c r="B985" s="95" t="s">
        <v>17</v>
      </c>
      <c r="C985" s="18" t="s">
        <v>50</v>
      </c>
      <c r="D985" s="18" t="s">
        <v>51</v>
      </c>
      <c r="E985" s="18" t="s">
        <v>201</v>
      </c>
      <c r="F985" s="18" t="s">
        <v>54</v>
      </c>
      <c r="G985" s="23">
        <f>I985+K985+M985+O985</f>
        <v>200</v>
      </c>
      <c r="H985" s="28">
        <f t="shared" ref="G985:H988" si="854">J985+L985+N985+P985</f>
        <v>0</v>
      </c>
      <c r="I985" s="29">
        <v>0</v>
      </c>
      <c r="J985" s="29">
        <v>0</v>
      </c>
      <c r="K985" s="29">
        <v>200</v>
      </c>
      <c r="L985" s="29"/>
      <c r="M985" s="29">
        <v>0</v>
      </c>
      <c r="N985" s="29"/>
      <c r="O985" s="29">
        <v>0</v>
      </c>
      <c r="P985" s="28"/>
      <c r="Q985" s="23">
        <f t="shared" ref="Q985:Q988" si="855">S985+U985+W985+Y985</f>
        <v>0</v>
      </c>
      <c r="R985" s="28">
        <f t="shared" ref="R985:R988" si="856">T985+V985+X985+Z985</f>
        <v>0</v>
      </c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36">
        <v>300</v>
      </c>
      <c r="AD985" s="100"/>
      <c r="AE985" s="100"/>
    </row>
    <row r="986" spans="1:31" ht="12.6" hidden="1" customHeight="1" x14ac:dyDescent="0.25">
      <c r="A986" s="99"/>
      <c r="B986" s="95" t="s">
        <v>14</v>
      </c>
      <c r="C986" s="19"/>
      <c r="D986" s="20"/>
      <c r="E986" s="20"/>
      <c r="F986" s="19"/>
      <c r="G986" s="23">
        <f t="shared" si="854"/>
        <v>0</v>
      </c>
      <c r="H986" s="28">
        <f t="shared" si="854"/>
        <v>0</v>
      </c>
      <c r="I986" s="29"/>
      <c r="J986" s="29"/>
      <c r="K986" s="29"/>
      <c r="L986" s="29"/>
      <c r="M986" s="29"/>
      <c r="N986" s="29"/>
      <c r="O986" s="29"/>
      <c r="P986" s="28"/>
      <c r="Q986" s="23">
        <f t="shared" si="855"/>
        <v>0</v>
      </c>
      <c r="R986" s="28">
        <f t="shared" si="856"/>
        <v>0</v>
      </c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100"/>
      <c r="AE986" s="100"/>
    </row>
    <row r="987" spans="1:31" ht="12.6" hidden="1" customHeight="1" x14ac:dyDescent="0.25">
      <c r="A987" s="99"/>
      <c r="B987" s="95" t="s">
        <v>15</v>
      </c>
      <c r="C987" s="19"/>
      <c r="D987" s="20"/>
      <c r="E987" s="20"/>
      <c r="F987" s="19"/>
      <c r="G987" s="23">
        <f t="shared" si="854"/>
        <v>0</v>
      </c>
      <c r="H987" s="28">
        <f t="shared" si="854"/>
        <v>0</v>
      </c>
      <c r="I987" s="29"/>
      <c r="J987" s="29"/>
      <c r="K987" s="29"/>
      <c r="L987" s="29"/>
      <c r="M987" s="29"/>
      <c r="N987" s="29"/>
      <c r="O987" s="29"/>
      <c r="P987" s="28"/>
      <c r="Q987" s="23">
        <f t="shared" si="855"/>
        <v>0</v>
      </c>
      <c r="R987" s="28">
        <f t="shared" si="856"/>
        <v>0</v>
      </c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100"/>
      <c r="AE987" s="100"/>
    </row>
    <row r="988" spans="1:31" ht="12.6" hidden="1" customHeight="1" x14ac:dyDescent="0.25">
      <c r="A988" s="99"/>
      <c r="B988" s="95" t="s">
        <v>12</v>
      </c>
      <c r="C988" s="19"/>
      <c r="D988" s="20"/>
      <c r="E988" s="20"/>
      <c r="F988" s="19"/>
      <c r="G988" s="23">
        <f t="shared" si="854"/>
        <v>0</v>
      </c>
      <c r="H988" s="28">
        <f t="shared" si="854"/>
        <v>0</v>
      </c>
      <c r="I988" s="29"/>
      <c r="J988" s="29"/>
      <c r="K988" s="29"/>
      <c r="L988" s="29"/>
      <c r="M988" s="29"/>
      <c r="N988" s="29"/>
      <c r="O988" s="29"/>
      <c r="P988" s="28"/>
      <c r="Q988" s="23">
        <f t="shared" si="855"/>
        <v>0</v>
      </c>
      <c r="R988" s="28">
        <f t="shared" si="856"/>
        <v>0</v>
      </c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100"/>
      <c r="AE988" s="100"/>
    </row>
    <row r="989" spans="1:31" ht="12.6" customHeight="1" x14ac:dyDescent="0.25">
      <c r="A989" s="99" t="s">
        <v>585</v>
      </c>
      <c r="B989" s="95" t="s">
        <v>495</v>
      </c>
      <c r="C989" s="19"/>
      <c r="D989" s="20"/>
      <c r="E989" s="20"/>
      <c r="F989" s="19"/>
      <c r="G989" s="23">
        <f>I989+K989+M989+O989</f>
        <v>1</v>
      </c>
      <c r="H989" s="23">
        <f>J989+L989+N989+P989</f>
        <v>0</v>
      </c>
      <c r="I989" s="28"/>
      <c r="J989" s="28"/>
      <c r="K989" s="28"/>
      <c r="L989" s="28"/>
      <c r="M989" s="28">
        <v>1</v>
      </c>
      <c r="N989" s="28"/>
      <c r="O989" s="28"/>
      <c r="P989" s="28"/>
      <c r="Q989" s="23">
        <v>1</v>
      </c>
      <c r="R989" s="23">
        <f>T989+V989+X989+Z989</f>
        <v>0</v>
      </c>
      <c r="S989" s="23"/>
      <c r="T989" s="23"/>
      <c r="U989" s="23"/>
      <c r="V989" s="23"/>
      <c r="W989" s="23">
        <v>1</v>
      </c>
      <c r="X989" s="23"/>
      <c r="Y989" s="23"/>
      <c r="Z989" s="23"/>
      <c r="AA989" s="23">
        <v>1</v>
      </c>
      <c r="AB989" s="23">
        <v>1</v>
      </c>
      <c r="AC989" s="23">
        <v>1</v>
      </c>
      <c r="AD989" s="107" t="s">
        <v>551</v>
      </c>
      <c r="AE989" s="107" t="s">
        <v>584</v>
      </c>
    </row>
    <row r="990" spans="1:31" ht="12.6" customHeight="1" x14ac:dyDescent="0.25">
      <c r="A990" s="99"/>
      <c r="B990" s="95" t="s">
        <v>115</v>
      </c>
      <c r="C990" s="19"/>
      <c r="D990" s="20"/>
      <c r="E990" s="20"/>
      <c r="F990" s="19"/>
      <c r="G990" s="23">
        <f t="shared" ref="G990:AC990" si="857">ROUND(G991/G989,1)</f>
        <v>11155.2</v>
      </c>
      <c r="H990" s="23" t="e">
        <f t="shared" si="857"/>
        <v>#DIV/0!</v>
      </c>
      <c r="I990" s="23" t="e">
        <f t="shared" si="857"/>
        <v>#DIV/0!</v>
      </c>
      <c r="J990" s="23" t="e">
        <f t="shared" si="857"/>
        <v>#DIV/0!</v>
      </c>
      <c r="K990" s="23" t="e">
        <f t="shared" si="857"/>
        <v>#DIV/0!</v>
      </c>
      <c r="L990" s="23" t="e">
        <f t="shared" si="857"/>
        <v>#DIV/0!</v>
      </c>
      <c r="M990" s="23">
        <f t="shared" si="857"/>
        <v>11155.2</v>
      </c>
      <c r="N990" s="23" t="e">
        <f t="shared" si="857"/>
        <v>#DIV/0!</v>
      </c>
      <c r="O990" s="23" t="e">
        <f t="shared" si="857"/>
        <v>#DIV/0!</v>
      </c>
      <c r="P990" s="23" t="e">
        <f t="shared" si="857"/>
        <v>#DIV/0!</v>
      </c>
      <c r="Q990" s="23">
        <f t="shared" si="857"/>
        <v>22240.5</v>
      </c>
      <c r="R990" s="27" t="e">
        <f t="shared" si="857"/>
        <v>#DIV/0!</v>
      </c>
      <c r="S990" s="27" t="e">
        <f t="shared" si="857"/>
        <v>#DIV/0!</v>
      </c>
      <c r="T990" s="27" t="e">
        <f t="shared" si="857"/>
        <v>#DIV/0!</v>
      </c>
      <c r="U990" s="27" t="e">
        <f t="shared" si="857"/>
        <v>#DIV/0!</v>
      </c>
      <c r="V990" s="27" t="e">
        <f t="shared" si="857"/>
        <v>#DIV/0!</v>
      </c>
      <c r="W990" s="23">
        <f t="shared" si="857"/>
        <v>532</v>
      </c>
      <c r="X990" s="27" t="e">
        <f t="shared" si="857"/>
        <v>#DIV/0!</v>
      </c>
      <c r="Y990" s="27" t="e">
        <f t="shared" si="857"/>
        <v>#DIV/0!</v>
      </c>
      <c r="Z990" s="27" t="e">
        <f t="shared" si="857"/>
        <v>#DIV/0!</v>
      </c>
      <c r="AA990" s="23">
        <f t="shared" si="857"/>
        <v>26155.200000000001</v>
      </c>
      <c r="AB990" s="23">
        <f t="shared" si="857"/>
        <v>11155.2</v>
      </c>
      <c r="AC990" s="23">
        <f t="shared" si="857"/>
        <v>11155.2</v>
      </c>
      <c r="AD990" s="108"/>
      <c r="AE990" s="108"/>
    </row>
    <row r="991" spans="1:31" ht="12.6" customHeight="1" x14ac:dyDescent="0.25">
      <c r="A991" s="99"/>
      <c r="B991" s="95" t="s">
        <v>101</v>
      </c>
      <c r="C991" s="19"/>
      <c r="D991" s="20"/>
      <c r="E991" s="20"/>
      <c r="F991" s="19"/>
      <c r="G991" s="23">
        <f t="shared" ref="G991:AC991" si="858">SUM(G992:G995)</f>
        <v>11155.2</v>
      </c>
      <c r="H991" s="23">
        <f t="shared" si="858"/>
        <v>0</v>
      </c>
      <c r="I991" s="23">
        <f t="shared" si="858"/>
        <v>0</v>
      </c>
      <c r="J991" s="23">
        <f t="shared" si="858"/>
        <v>0</v>
      </c>
      <c r="K991" s="23">
        <f t="shared" si="858"/>
        <v>0</v>
      </c>
      <c r="L991" s="23">
        <f t="shared" si="858"/>
        <v>0</v>
      </c>
      <c r="M991" s="23">
        <f t="shared" si="858"/>
        <v>11155.2</v>
      </c>
      <c r="N991" s="23">
        <f t="shared" si="858"/>
        <v>0</v>
      </c>
      <c r="O991" s="23">
        <f t="shared" si="858"/>
        <v>0</v>
      </c>
      <c r="P991" s="23">
        <f t="shared" si="858"/>
        <v>0</v>
      </c>
      <c r="Q991" s="23">
        <f t="shared" si="858"/>
        <v>22240.5</v>
      </c>
      <c r="R991" s="23">
        <f t="shared" si="858"/>
        <v>0</v>
      </c>
      <c r="S991" s="23">
        <f t="shared" si="858"/>
        <v>0</v>
      </c>
      <c r="T991" s="23">
        <f t="shared" si="858"/>
        <v>0</v>
      </c>
      <c r="U991" s="23">
        <f t="shared" si="858"/>
        <v>0</v>
      </c>
      <c r="V991" s="23">
        <f t="shared" si="858"/>
        <v>0</v>
      </c>
      <c r="W991" s="23">
        <f t="shared" si="858"/>
        <v>532</v>
      </c>
      <c r="X991" s="23">
        <f t="shared" si="858"/>
        <v>0</v>
      </c>
      <c r="Y991" s="23">
        <f t="shared" si="858"/>
        <v>21708.5</v>
      </c>
      <c r="Z991" s="23">
        <f t="shared" si="858"/>
        <v>0</v>
      </c>
      <c r="AA991" s="36">
        <f t="shared" si="858"/>
        <v>26155.200000000001</v>
      </c>
      <c r="AB991" s="36">
        <f t="shared" si="858"/>
        <v>11155.2</v>
      </c>
      <c r="AC991" s="36">
        <f t="shared" si="858"/>
        <v>11155.2</v>
      </c>
      <c r="AD991" s="108"/>
      <c r="AE991" s="108"/>
    </row>
    <row r="992" spans="1:31" ht="12.6" customHeight="1" x14ac:dyDescent="0.25">
      <c r="A992" s="99"/>
      <c r="B992" s="95" t="s">
        <v>17</v>
      </c>
      <c r="C992" s="18" t="s">
        <v>48</v>
      </c>
      <c r="D992" s="18" t="s">
        <v>42</v>
      </c>
      <c r="E992" s="18" t="s">
        <v>201</v>
      </c>
      <c r="F992" s="18" t="s">
        <v>512</v>
      </c>
      <c r="G992" s="23">
        <f>I992+K992+M992+O992</f>
        <v>10623.2</v>
      </c>
      <c r="H992" s="23">
        <f>J992+L992+N992+P992</f>
        <v>0</v>
      </c>
      <c r="I992" s="28"/>
      <c r="J992" s="28"/>
      <c r="K992" s="28"/>
      <c r="L992" s="28"/>
      <c r="M992" s="28">
        <v>10623.2</v>
      </c>
      <c r="N992" s="28"/>
      <c r="O992" s="28"/>
      <c r="P992" s="28"/>
      <c r="Q992" s="23">
        <f>S992+U992+W992+Y992</f>
        <v>21708.5</v>
      </c>
      <c r="R992" s="23">
        <f>T992+V992+X992+Z992</f>
        <v>0</v>
      </c>
      <c r="S992" s="23"/>
      <c r="T992" s="23"/>
      <c r="U992" s="23"/>
      <c r="V992" s="23"/>
      <c r="W992" s="23"/>
      <c r="X992" s="23"/>
      <c r="Y992" s="23">
        <v>21708.5</v>
      </c>
      <c r="Z992" s="23"/>
      <c r="AA992" s="36">
        <v>25623.200000000001</v>
      </c>
      <c r="AB992" s="36">
        <v>10623.2</v>
      </c>
      <c r="AC992" s="36">
        <v>10623.2</v>
      </c>
      <c r="AD992" s="108"/>
      <c r="AE992" s="108"/>
    </row>
    <row r="993" spans="1:31" ht="12.6" customHeight="1" x14ac:dyDescent="0.25">
      <c r="A993" s="99"/>
      <c r="B993" s="95" t="s">
        <v>14</v>
      </c>
      <c r="C993" s="19"/>
      <c r="D993" s="20"/>
      <c r="E993" s="20"/>
      <c r="F993" s="19"/>
      <c r="G993" s="23">
        <f t="shared" ref="G993:H995" si="859">I993+K993+M993+O993</f>
        <v>0</v>
      </c>
      <c r="H993" s="23">
        <f t="shared" si="859"/>
        <v>0</v>
      </c>
      <c r="I993" s="28"/>
      <c r="J993" s="28"/>
      <c r="K993" s="28"/>
      <c r="L993" s="28"/>
      <c r="M993" s="28"/>
      <c r="N993" s="28"/>
      <c r="O993" s="28"/>
      <c r="P993" s="28"/>
      <c r="Q993" s="23">
        <f t="shared" ref="Q993:Q995" si="860">S993+U993+W993+Y993</f>
        <v>0</v>
      </c>
      <c r="R993" s="23">
        <f t="shared" ref="R993:R995" si="861">T993+V993+X993+Z993</f>
        <v>0</v>
      </c>
      <c r="S993" s="23"/>
      <c r="T993" s="23"/>
      <c r="U993" s="23"/>
      <c r="V993" s="23"/>
      <c r="W993" s="23"/>
      <c r="X993" s="23"/>
      <c r="Y993" s="23"/>
      <c r="Z993" s="23"/>
      <c r="AA993" s="36"/>
      <c r="AB993" s="36"/>
      <c r="AC993" s="36"/>
      <c r="AD993" s="108"/>
      <c r="AE993" s="108"/>
    </row>
    <row r="994" spans="1:31" ht="12.6" customHeight="1" x14ac:dyDescent="0.25">
      <c r="A994" s="99"/>
      <c r="B994" s="95" t="s">
        <v>15</v>
      </c>
      <c r="C994" s="19"/>
      <c r="D994" s="20"/>
      <c r="E994" s="20"/>
      <c r="F994" s="19"/>
      <c r="G994" s="23">
        <f t="shared" si="859"/>
        <v>532</v>
      </c>
      <c r="H994" s="23">
        <f t="shared" si="859"/>
        <v>0</v>
      </c>
      <c r="I994" s="28"/>
      <c r="J994" s="28"/>
      <c r="K994" s="28"/>
      <c r="L994" s="28"/>
      <c r="M994" s="28">
        <v>532</v>
      </c>
      <c r="N994" s="28"/>
      <c r="O994" s="28"/>
      <c r="P994" s="28"/>
      <c r="Q994" s="23">
        <f t="shared" si="860"/>
        <v>532</v>
      </c>
      <c r="R994" s="23">
        <f t="shared" si="861"/>
        <v>0</v>
      </c>
      <c r="S994" s="23"/>
      <c r="T994" s="23"/>
      <c r="U994" s="23"/>
      <c r="V994" s="23"/>
      <c r="W994" s="23">
        <v>532</v>
      </c>
      <c r="X994" s="23"/>
      <c r="Y994" s="23"/>
      <c r="Z994" s="23"/>
      <c r="AA994" s="36">
        <v>532</v>
      </c>
      <c r="AB994" s="36">
        <v>532</v>
      </c>
      <c r="AC994" s="36">
        <v>532</v>
      </c>
      <c r="AD994" s="108"/>
      <c r="AE994" s="108"/>
    </row>
    <row r="995" spans="1:31" ht="136.94999999999999" customHeight="1" x14ac:dyDescent="0.25">
      <c r="A995" s="99"/>
      <c r="B995" s="95" t="s">
        <v>12</v>
      </c>
      <c r="C995" s="19"/>
      <c r="D995" s="20"/>
      <c r="E995" s="20"/>
      <c r="F995" s="19"/>
      <c r="G995" s="23">
        <f t="shared" si="859"/>
        <v>0</v>
      </c>
      <c r="H995" s="23">
        <f t="shared" si="859"/>
        <v>0</v>
      </c>
      <c r="I995" s="28"/>
      <c r="J995" s="28"/>
      <c r="K995" s="28"/>
      <c r="L995" s="28"/>
      <c r="M995" s="28"/>
      <c r="N995" s="28"/>
      <c r="O995" s="28"/>
      <c r="P995" s="28"/>
      <c r="Q995" s="23">
        <f t="shared" si="860"/>
        <v>0</v>
      </c>
      <c r="R995" s="23">
        <f t="shared" si="861"/>
        <v>0</v>
      </c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109"/>
      <c r="AE995" s="109"/>
    </row>
    <row r="996" spans="1:31" ht="12.6" hidden="1" customHeight="1" x14ac:dyDescent="0.25">
      <c r="A996" s="99" t="s">
        <v>452</v>
      </c>
      <c r="B996" s="95" t="s">
        <v>146</v>
      </c>
      <c r="C996" s="19"/>
      <c r="D996" s="20"/>
      <c r="E996" s="20"/>
      <c r="F996" s="19"/>
      <c r="G996" s="23">
        <f>I996+K996+M996+O996</f>
        <v>0</v>
      </c>
      <c r="H996" s="23">
        <f>J996+L996+N996+P996</f>
        <v>0</v>
      </c>
      <c r="I996" s="29"/>
      <c r="J996" s="29"/>
      <c r="K996" s="29"/>
      <c r="L996" s="29"/>
      <c r="M996" s="29"/>
      <c r="N996" s="29"/>
      <c r="O996" s="29"/>
      <c r="P996" s="28"/>
      <c r="Q996" s="23">
        <f>S996+U996+W996+Y996</f>
        <v>0</v>
      </c>
      <c r="R996" s="23">
        <f>T996+V996+X996+Z996</f>
        <v>0</v>
      </c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107"/>
      <c r="AE996" s="107"/>
    </row>
    <row r="997" spans="1:31" ht="12.6" hidden="1" customHeight="1" x14ac:dyDescent="0.2">
      <c r="A997" s="99"/>
      <c r="B997" s="95" t="s">
        <v>119</v>
      </c>
      <c r="C997" s="19"/>
      <c r="D997" s="20"/>
      <c r="E997" s="20"/>
      <c r="F997" s="19"/>
      <c r="G997" s="23" t="e">
        <f>ROUND(G998/G996,1)</f>
        <v>#DIV/0!</v>
      </c>
      <c r="H997" s="23" t="e">
        <f t="shared" ref="H997:AC997" si="862">ROUND(H998/H996,1)</f>
        <v>#DIV/0!</v>
      </c>
      <c r="I997" s="23" t="e">
        <f t="shared" si="862"/>
        <v>#DIV/0!</v>
      </c>
      <c r="J997" s="23" t="e">
        <f t="shared" si="862"/>
        <v>#DIV/0!</v>
      </c>
      <c r="K997" s="23" t="e">
        <f t="shared" si="862"/>
        <v>#DIV/0!</v>
      </c>
      <c r="L997" s="23" t="e">
        <f t="shared" si="862"/>
        <v>#DIV/0!</v>
      </c>
      <c r="M997" s="23" t="e">
        <f t="shared" si="862"/>
        <v>#DIV/0!</v>
      </c>
      <c r="N997" s="23" t="e">
        <f t="shared" si="862"/>
        <v>#DIV/0!</v>
      </c>
      <c r="O997" s="23" t="e">
        <f t="shared" si="862"/>
        <v>#DIV/0!</v>
      </c>
      <c r="P997" s="23" t="e">
        <f t="shared" si="862"/>
        <v>#DIV/0!</v>
      </c>
      <c r="Q997" s="27" t="e">
        <f t="shared" si="862"/>
        <v>#DIV/0!</v>
      </c>
      <c r="R997" s="27" t="e">
        <f t="shared" si="862"/>
        <v>#DIV/0!</v>
      </c>
      <c r="S997" s="27" t="e">
        <f t="shared" si="862"/>
        <v>#DIV/0!</v>
      </c>
      <c r="T997" s="27" t="e">
        <f t="shared" si="862"/>
        <v>#DIV/0!</v>
      </c>
      <c r="U997" s="27" t="e">
        <f t="shared" si="862"/>
        <v>#DIV/0!</v>
      </c>
      <c r="V997" s="27" t="e">
        <f t="shared" si="862"/>
        <v>#DIV/0!</v>
      </c>
      <c r="W997" s="27" t="e">
        <f t="shared" si="862"/>
        <v>#DIV/0!</v>
      </c>
      <c r="X997" s="27" t="e">
        <f t="shared" si="862"/>
        <v>#DIV/0!</v>
      </c>
      <c r="Y997" s="27" t="e">
        <f t="shared" si="862"/>
        <v>#DIV/0!</v>
      </c>
      <c r="Z997" s="27" t="e">
        <f t="shared" si="862"/>
        <v>#DIV/0!</v>
      </c>
      <c r="AA997" s="27" t="e">
        <f t="shared" si="862"/>
        <v>#DIV/0!</v>
      </c>
      <c r="AB997" s="27" t="e">
        <f t="shared" si="862"/>
        <v>#DIV/0!</v>
      </c>
      <c r="AC997" s="27" t="e">
        <f t="shared" si="862"/>
        <v>#DIV/0!</v>
      </c>
      <c r="AD997" s="108"/>
      <c r="AE997" s="108"/>
    </row>
    <row r="998" spans="1:31" ht="25.5" hidden="1" x14ac:dyDescent="0.2">
      <c r="A998" s="99"/>
      <c r="B998" s="95" t="s">
        <v>101</v>
      </c>
      <c r="C998" s="19"/>
      <c r="D998" s="20"/>
      <c r="E998" s="20"/>
      <c r="F998" s="19"/>
      <c r="G998" s="23">
        <f>SUM(G999:G1002)</f>
        <v>0</v>
      </c>
      <c r="H998" s="23">
        <f t="shared" ref="H998:AC998" si="863">SUM(H999:H1002)</f>
        <v>0</v>
      </c>
      <c r="I998" s="23">
        <f t="shared" si="863"/>
        <v>0</v>
      </c>
      <c r="J998" s="23">
        <f t="shared" si="863"/>
        <v>0</v>
      </c>
      <c r="K998" s="23">
        <f t="shared" si="863"/>
        <v>0</v>
      </c>
      <c r="L998" s="23">
        <f t="shared" si="863"/>
        <v>0</v>
      </c>
      <c r="M998" s="23">
        <f t="shared" si="863"/>
        <v>0</v>
      </c>
      <c r="N998" s="23">
        <f t="shared" si="863"/>
        <v>0</v>
      </c>
      <c r="O998" s="23">
        <f t="shared" si="863"/>
        <v>0</v>
      </c>
      <c r="P998" s="23">
        <f t="shared" si="863"/>
        <v>0</v>
      </c>
      <c r="Q998" s="23">
        <f t="shared" si="863"/>
        <v>0</v>
      </c>
      <c r="R998" s="23">
        <f t="shared" si="863"/>
        <v>0</v>
      </c>
      <c r="S998" s="23">
        <f t="shared" si="863"/>
        <v>0</v>
      </c>
      <c r="T998" s="23">
        <f t="shared" si="863"/>
        <v>0</v>
      </c>
      <c r="U998" s="23">
        <f t="shared" si="863"/>
        <v>0</v>
      </c>
      <c r="V998" s="23">
        <f t="shared" si="863"/>
        <v>0</v>
      </c>
      <c r="W998" s="23">
        <f t="shared" si="863"/>
        <v>0</v>
      </c>
      <c r="X998" s="23">
        <f t="shared" si="863"/>
        <v>0</v>
      </c>
      <c r="Y998" s="23">
        <f t="shared" si="863"/>
        <v>0</v>
      </c>
      <c r="Z998" s="23">
        <f t="shared" si="863"/>
        <v>0</v>
      </c>
      <c r="AA998" s="23">
        <f t="shared" si="863"/>
        <v>0</v>
      </c>
      <c r="AB998" s="23">
        <f t="shared" si="863"/>
        <v>0</v>
      </c>
      <c r="AC998" s="23">
        <f t="shared" si="863"/>
        <v>21325</v>
      </c>
      <c r="AD998" s="108"/>
      <c r="AE998" s="108"/>
    </row>
    <row r="999" spans="1:31" ht="12.75" hidden="1" x14ac:dyDescent="0.2">
      <c r="A999" s="99"/>
      <c r="B999" s="95" t="s">
        <v>17</v>
      </c>
      <c r="C999" s="18" t="s">
        <v>454</v>
      </c>
      <c r="D999" s="18" t="s">
        <v>42</v>
      </c>
      <c r="E999" s="18" t="s">
        <v>201</v>
      </c>
      <c r="F999" s="18" t="s">
        <v>56</v>
      </c>
      <c r="G999" s="23">
        <f>I999+K999+M999+O999</f>
        <v>0</v>
      </c>
      <c r="H999" s="28">
        <f t="shared" ref="H999:H1002" si="864">J999+L999+N999+P999</f>
        <v>0</v>
      </c>
      <c r="I999" s="29"/>
      <c r="J999" s="29"/>
      <c r="K999" s="29"/>
      <c r="L999" s="29"/>
      <c r="M999" s="29"/>
      <c r="N999" s="29"/>
      <c r="O999" s="29"/>
      <c r="P999" s="28"/>
      <c r="Q999" s="23">
        <f>S999+U999+W999+Y999</f>
        <v>0</v>
      </c>
      <c r="R999" s="28">
        <f t="shared" ref="R999:R1002" si="865">T999+V999+X999+Z999</f>
        <v>0</v>
      </c>
      <c r="S999" s="29"/>
      <c r="T999" s="29"/>
      <c r="U999" s="29"/>
      <c r="V999" s="29"/>
      <c r="W999" s="29"/>
      <c r="X999" s="29"/>
      <c r="Y999" s="29"/>
      <c r="Z999" s="23"/>
      <c r="AA999" s="23"/>
      <c r="AB999" s="23"/>
      <c r="AC999" s="23">
        <v>21325</v>
      </c>
      <c r="AD999" s="108"/>
      <c r="AE999" s="108"/>
    </row>
    <row r="1000" spans="1:31" ht="12.75" hidden="1" x14ac:dyDescent="0.2">
      <c r="A1000" s="99"/>
      <c r="B1000" s="95" t="s">
        <v>14</v>
      </c>
      <c r="C1000" s="19"/>
      <c r="D1000" s="20"/>
      <c r="E1000" s="20"/>
      <c r="F1000" s="19"/>
      <c r="G1000" s="23">
        <f t="shared" ref="G1000:G1002" si="866">I1000+K1000+M1000+O1000</f>
        <v>0</v>
      </c>
      <c r="H1000" s="28">
        <f t="shared" si="864"/>
        <v>0</v>
      </c>
      <c r="I1000" s="29"/>
      <c r="J1000" s="29"/>
      <c r="K1000" s="29"/>
      <c r="L1000" s="29"/>
      <c r="M1000" s="29"/>
      <c r="N1000" s="29"/>
      <c r="O1000" s="29"/>
      <c r="P1000" s="28"/>
      <c r="Q1000" s="23">
        <f t="shared" ref="Q1000:Q1002" si="867">S1000+U1000+W1000+Y1000</f>
        <v>0</v>
      </c>
      <c r="R1000" s="28">
        <f t="shared" si="865"/>
        <v>0</v>
      </c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108"/>
      <c r="AE1000" s="108"/>
    </row>
    <row r="1001" spans="1:31" ht="12.75" hidden="1" x14ac:dyDescent="0.2">
      <c r="A1001" s="99"/>
      <c r="B1001" s="95" t="s">
        <v>15</v>
      </c>
      <c r="C1001" s="19"/>
      <c r="D1001" s="20"/>
      <c r="E1001" s="20"/>
      <c r="F1001" s="19"/>
      <c r="G1001" s="23">
        <f t="shared" si="866"/>
        <v>0</v>
      </c>
      <c r="H1001" s="28">
        <f t="shared" si="864"/>
        <v>0</v>
      </c>
      <c r="I1001" s="29"/>
      <c r="J1001" s="29"/>
      <c r="K1001" s="29"/>
      <c r="L1001" s="29"/>
      <c r="M1001" s="29"/>
      <c r="N1001" s="29"/>
      <c r="O1001" s="29"/>
      <c r="P1001" s="28"/>
      <c r="Q1001" s="23">
        <f t="shared" si="867"/>
        <v>0</v>
      </c>
      <c r="R1001" s="28">
        <f t="shared" si="865"/>
        <v>0</v>
      </c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108"/>
      <c r="AE1001" s="108"/>
    </row>
    <row r="1002" spans="1:31" ht="25.5" hidden="1" x14ac:dyDescent="0.2">
      <c r="A1002" s="99"/>
      <c r="B1002" s="95" t="s">
        <v>12</v>
      </c>
      <c r="C1002" s="19"/>
      <c r="D1002" s="20"/>
      <c r="E1002" s="20"/>
      <c r="F1002" s="19"/>
      <c r="G1002" s="23">
        <f t="shared" si="866"/>
        <v>0</v>
      </c>
      <c r="H1002" s="28">
        <f t="shared" si="864"/>
        <v>0</v>
      </c>
      <c r="I1002" s="29"/>
      <c r="J1002" s="29"/>
      <c r="K1002" s="29"/>
      <c r="L1002" s="29"/>
      <c r="M1002" s="29"/>
      <c r="N1002" s="29"/>
      <c r="O1002" s="29"/>
      <c r="P1002" s="28"/>
      <c r="Q1002" s="23">
        <f t="shared" si="867"/>
        <v>0</v>
      </c>
      <c r="R1002" s="28">
        <f t="shared" si="865"/>
        <v>0</v>
      </c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109"/>
      <c r="AE1002" s="109"/>
    </row>
    <row r="1003" spans="1:31" ht="12.75" hidden="1" x14ac:dyDescent="0.2">
      <c r="A1003" s="99" t="s">
        <v>453</v>
      </c>
      <c r="B1003" s="95" t="s">
        <v>146</v>
      </c>
      <c r="C1003" s="19"/>
      <c r="D1003" s="20"/>
      <c r="E1003" s="20"/>
      <c r="F1003" s="19"/>
      <c r="G1003" s="23">
        <f>I1003+K1003+M1003+O1003</f>
        <v>0</v>
      </c>
      <c r="H1003" s="23">
        <f>J1003+L1003+N1003+P1003</f>
        <v>0</v>
      </c>
      <c r="I1003" s="29"/>
      <c r="J1003" s="29"/>
      <c r="K1003" s="29"/>
      <c r="L1003" s="29"/>
      <c r="M1003" s="29"/>
      <c r="N1003" s="29"/>
      <c r="O1003" s="29"/>
      <c r="P1003" s="28"/>
      <c r="Q1003" s="23">
        <f>S1003+U1003+W1003+Y1003</f>
        <v>0</v>
      </c>
      <c r="R1003" s="23">
        <f>T1003+V1003+X1003+Z1003</f>
        <v>0</v>
      </c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107"/>
      <c r="AE1003" s="107"/>
    </row>
    <row r="1004" spans="1:31" ht="25.5" hidden="1" x14ac:dyDescent="0.2">
      <c r="A1004" s="99"/>
      <c r="B1004" s="95" t="s">
        <v>119</v>
      </c>
      <c r="C1004" s="19"/>
      <c r="D1004" s="20"/>
      <c r="E1004" s="20"/>
      <c r="F1004" s="19"/>
      <c r="G1004" s="23" t="e">
        <f>ROUND(G1005/G1003,1)</f>
        <v>#DIV/0!</v>
      </c>
      <c r="H1004" s="23" t="e">
        <f t="shared" ref="H1004:AC1004" si="868">ROUND(H1005/H1003,1)</f>
        <v>#DIV/0!</v>
      </c>
      <c r="I1004" s="23" t="e">
        <f t="shared" si="868"/>
        <v>#DIV/0!</v>
      </c>
      <c r="J1004" s="23" t="e">
        <f t="shared" si="868"/>
        <v>#DIV/0!</v>
      </c>
      <c r="K1004" s="23" t="e">
        <f t="shared" si="868"/>
        <v>#DIV/0!</v>
      </c>
      <c r="L1004" s="23" t="e">
        <f t="shared" si="868"/>
        <v>#DIV/0!</v>
      </c>
      <c r="M1004" s="23" t="e">
        <f t="shared" si="868"/>
        <v>#DIV/0!</v>
      </c>
      <c r="N1004" s="23" t="e">
        <f t="shared" si="868"/>
        <v>#DIV/0!</v>
      </c>
      <c r="O1004" s="23" t="e">
        <f t="shared" si="868"/>
        <v>#DIV/0!</v>
      </c>
      <c r="P1004" s="23" t="e">
        <f t="shared" si="868"/>
        <v>#DIV/0!</v>
      </c>
      <c r="Q1004" s="27" t="e">
        <f t="shared" si="868"/>
        <v>#DIV/0!</v>
      </c>
      <c r="R1004" s="27" t="e">
        <f t="shared" si="868"/>
        <v>#DIV/0!</v>
      </c>
      <c r="S1004" s="27" t="e">
        <f t="shared" si="868"/>
        <v>#DIV/0!</v>
      </c>
      <c r="T1004" s="27" t="e">
        <f t="shared" si="868"/>
        <v>#DIV/0!</v>
      </c>
      <c r="U1004" s="27" t="e">
        <f t="shared" si="868"/>
        <v>#DIV/0!</v>
      </c>
      <c r="V1004" s="27" t="e">
        <f t="shared" si="868"/>
        <v>#DIV/0!</v>
      </c>
      <c r="W1004" s="27" t="e">
        <f t="shared" si="868"/>
        <v>#DIV/0!</v>
      </c>
      <c r="X1004" s="27" t="e">
        <f t="shared" si="868"/>
        <v>#DIV/0!</v>
      </c>
      <c r="Y1004" s="27" t="e">
        <f t="shared" si="868"/>
        <v>#DIV/0!</v>
      </c>
      <c r="Z1004" s="27" t="e">
        <f t="shared" si="868"/>
        <v>#DIV/0!</v>
      </c>
      <c r="AA1004" s="27" t="e">
        <f t="shared" si="868"/>
        <v>#DIV/0!</v>
      </c>
      <c r="AB1004" s="27" t="e">
        <f t="shared" si="868"/>
        <v>#DIV/0!</v>
      </c>
      <c r="AC1004" s="27" t="e">
        <f t="shared" si="868"/>
        <v>#DIV/0!</v>
      </c>
      <c r="AD1004" s="108"/>
      <c r="AE1004" s="108"/>
    </row>
    <row r="1005" spans="1:31" ht="25.5" hidden="1" x14ac:dyDescent="0.2">
      <c r="A1005" s="99"/>
      <c r="B1005" s="95" t="s">
        <v>101</v>
      </c>
      <c r="C1005" s="19"/>
      <c r="D1005" s="20"/>
      <c r="E1005" s="20"/>
      <c r="F1005" s="19"/>
      <c r="G1005" s="23">
        <f>SUM(G1006:G1009)</f>
        <v>0</v>
      </c>
      <c r="H1005" s="23">
        <f t="shared" ref="H1005:AC1005" si="869">SUM(H1006:H1009)</f>
        <v>0</v>
      </c>
      <c r="I1005" s="23">
        <f t="shared" si="869"/>
        <v>0</v>
      </c>
      <c r="J1005" s="23">
        <f t="shared" si="869"/>
        <v>0</v>
      </c>
      <c r="K1005" s="23">
        <f t="shared" si="869"/>
        <v>0</v>
      </c>
      <c r="L1005" s="23">
        <f t="shared" si="869"/>
        <v>0</v>
      </c>
      <c r="M1005" s="23">
        <f t="shared" si="869"/>
        <v>0</v>
      </c>
      <c r="N1005" s="23">
        <f t="shared" si="869"/>
        <v>0</v>
      </c>
      <c r="O1005" s="23">
        <f t="shared" si="869"/>
        <v>0</v>
      </c>
      <c r="P1005" s="23">
        <f t="shared" si="869"/>
        <v>0</v>
      </c>
      <c r="Q1005" s="23">
        <f t="shared" si="869"/>
        <v>0</v>
      </c>
      <c r="R1005" s="23">
        <f t="shared" si="869"/>
        <v>0</v>
      </c>
      <c r="S1005" s="23">
        <f t="shared" si="869"/>
        <v>0</v>
      </c>
      <c r="T1005" s="23">
        <f t="shared" si="869"/>
        <v>0</v>
      </c>
      <c r="U1005" s="23">
        <f t="shared" si="869"/>
        <v>0</v>
      </c>
      <c r="V1005" s="23">
        <f t="shared" si="869"/>
        <v>0</v>
      </c>
      <c r="W1005" s="23">
        <f t="shared" si="869"/>
        <v>0</v>
      </c>
      <c r="X1005" s="23">
        <f t="shared" si="869"/>
        <v>0</v>
      </c>
      <c r="Y1005" s="23">
        <f t="shared" si="869"/>
        <v>0</v>
      </c>
      <c r="Z1005" s="23">
        <f t="shared" si="869"/>
        <v>0</v>
      </c>
      <c r="AA1005" s="23">
        <f t="shared" si="869"/>
        <v>0</v>
      </c>
      <c r="AB1005" s="23">
        <f t="shared" si="869"/>
        <v>0</v>
      </c>
      <c r="AC1005" s="23">
        <f t="shared" si="869"/>
        <v>23275</v>
      </c>
      <c r="AD1005" s="108"/>
      <c r="AE1005" s="108"/>
    </row>
    <row r="1006" spans="1:31" ht="12.75" hidden="1" x14ac:dyDescent="0.2">
      <c r="A1006" s="99"/>
      <c r="B1006" s="95" t="s">
        <v>17</v>
      </c>
      <c r="C1006" s="18" t="s">
        <v>455</v>
      </c>
      <c r="D1006" s="18" t="s">
        <v>42</v>
      </c>
      <c r="E1006" s="18" t="s">
        <v>201</v>
      </c>
      <c r="F1006" s="18" t="s">
        <v>56</v>
      </c>
      <c r="G1006" s="23">
        <f>I1006+K1006+M1006+O1006</f>
        <v>0</v>
      </c>
      <c r="H1006" s="28">
        <f t="shared" ref="H1006:H1009" si="870">J1006+L1006+N1006+P1006</f>
        <v>0</v>
      </c>
      <c r="I1006" s="29"/>
      <c r="J1006" s="29"/>
      <c r="K1006" s="29"/>
      <c r="L1006" s="29"/>
      <c r="M1006" s="29"/>
      <c r="N1006" s="29"/>
      <c r="O1006" s="29"/>
      <c r="P1006" s="28"/>
      <c r="Q1006" s="23">
        <f>S1006+U1006+W1006+Y1006</f>
        <v>0</v>
      </c>
      <c r="R1006" s="28">
        <f t="shared" ref="R1006:R1009" si="871">T1006+V1006+X1006+Z1006</f>
        <v>0</v>
      </c>
      <c r="S1006" s="29"/>
      <c r="T1006" s="29"/>
      <c r="U1006" s="29"/>
      <c r="V1006" s="29"/>
      <c r="W1006" s="29"/>
      <c r="X1006" s="29"/>
      <c r="Y1006" s="29"/>
      <c r="Z1006" s="23"/>
      <c r="AA1006" s="23"/>
      <c r="AB1006" s="23"/>
      <c r="AC1006" s="23">
        <v>23275</v>
      </c>
      <c r="AD1006" s="108"/>
      <c r="AE1006" s="108"/>
    </row>
    <row r="1007" spans="1:31" ht="12.75" hidden="1" x14ac:dyDescent="0.2">
      <c r="A1007" s="99"/>
      <c r="B1007" s="95" t="s">
        <v>14</v>
      </c>
      <c r="C1007" s="19"/>
      <c r="D1007" s="20"/>
      <c r="E1007" s="20"/>
      <c r="F1007" s="19"/>
      <c r="G1007" s="23">
        <f t="shared" ref="G1007:G1009" si="872">I1007+K1007+M1007+O1007</f>
        <v>0</v>
      </c>
      <c r="H1007" s="28">
        <f t="shared" si="870"/>
        <v>0</v>
      </c>
      <c r="I1007" s="29"/>
      <c r="J1007" s="29"/>
      <c r="K1007" s="29"/>
      <c r="L1007" s="29"/>
      <c r="M1007" s="29"/>
      <c r="N1007" s="29"/>
      <c r="O1007" s="29"/>
      <c r="P1007" s="28"/>
      <c r="Q1007" s="23">
        <f t="shared" ref="Q1007:Q1009" si="873">S1007+U1007+W1007+Y1007</f>
        <v>0</v>
      </c>
      <c r="R1007" s="28">
        <f t="shared" si="871"/>
        <v>0</v>
      </c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108"/>
      <c r="AE1007" s="108"/>
    </row>
    <row r="1008" spans="1:31" ht="12.75" hidden="1" x14ac:dyDescent="0.2">
      <c r="A1008" s="99"/>
      <c r="B1008" s="95" t="s">
        <v>15</v>
      </c>
      <c r="C1008" s="19"/>
      <c r="D1008" s="20"/>
      <c r="E1008" s="20"/>
      <c r="F1008" s="19"/>
      <c r="G1008" s="23">
        <f t="shared" si="872"/>
        <v>0</v>
      </c>
      <c r="H1008" s="28">
        <f t="shared" si="870"/>
        <v>0</v>
      </c>
      <c r="I1008" s="29"/>
      <c r="J1008" s="29"/>
      <c r="K1008" s="29"/>
      <c r="L1008" s="29"/>
      <c r="M1008" s="29"/>
      <c r="N1008" s="29"/>
      <c r="O1008" s="29"/>
      <c r="P1008" s="28"/>
      <c r="Q1008" s="23">
        <f t="shared" si="873"/>
        <v>0</v>
      </c>
      <c r="R1008" s="28">
        <f t="shared" si="871"/>
        <v>0</v>
      </c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108"/>
      <c r="AE1008" s="108"/>
    </row>
    <row r="1009" spans="1:31" ht="13.2" hidden="1" customHeight="1" x14ac:dyDescent="0.2">
      <c r="A1009" s="99"/>
      <c r="B1009" s="95" t="s">
        <v>12</v>
      </c>
      <c r="C1009" s="19"/>
      <c r="D1009" s="20"/>
      <c r="E1009" s="20"/>
      <c r="F1009" s="19"/>
      <c r="G1009" s="23">
        <f t="shared" si="872"/>
        <v>0</v>
      </c>
      <c r="H1009" s="28">
        <f t="shared" si="870"/>
        <v>0</v>
      </c>
      <c r="I1009" s="29"/>
      <c r="J1009" s="29"/>
      <c r="K1009" s="29"/>
      <c r="L1009" s="29"/>
      <c r="M1009" s="29"/>
      <c r="N1009" s="29"/>
      <c r="O1009" s="29"/>
      <c r="P1009" s="28"/>
      <c r="Q1009" s="23">
        <f t="shared" si="873"/>
        <v>0</v>
      </c>
      <c r="R1009" s="28">
        <f t="shared" si="871"/>
        <v>0</v>
      </c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109"/>
      <c r="AE1009" s="109"/>
    </row>
    <row r="1010" spans="1:31" ht="34.950000000000003" customHeight="1" x14ac:dyDescent="0.25">
      <c r="A1010" s="99" t="s">
        <v>274</v>
      </c>
      <c r="B1010" s="95" t="s">
        <v>150</v>
      </c>
      <c r="C1010" s="19"/>
      <c r="D1010" s="20"/>
      <c r="E1010" s="20"/>
      <c r="F1010" s="19"/>
      <c r="G1010" s="23"/>
      <c r="H1010" s="28"/>
      <c r="I1010" s="23"/>
      <c r="J1010" s="23"/>
      <c r="K1010" s="23"/>
      <c r="L1010" s="23"/>
      <c r="M1010" s="23"/>
      <c r="N1010" s="23"/>
      <c r="O1010" s="23"/>
      <c r="P1010" s="28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100" t="s">
        <v>488</v>
      </c>
      <c r="AE1010" s="100" t="s">
        <v>354</v>
      </c>
    </row>
    <row r="1011" spans="1:31" ht="39.6" customHeight="1" x14ac:dyDescent="0.25">
      <c r="A1011" s="99"/>
      <c r="B1011" s="95" t="s">
        <v>117</v>
      </c>
      <c r="C1011" s="19"/>
      <c r="D1011" s="20"/>
      <c r="E1011" s="20"/>
      <c r="F1011" s="19"/>
      <c r="G1011" s="23"/>
      <c r="H1011" s="28"/>
      <c r="I1011" s="23"/>
      <c r="J1011" s="23"/>
      <c r="K1011" s="23"/>
      <c r="L1011" s="23"/>
      <c r="M1011" s="23"/>
      <c r="N1011" s="23"/>
      <c r="O1011" s="23"/>
      <c r="P1011" s="28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100"/>
      <c r="AE1011" s="100"/>
    </row>
    <row r="1012" spans="1:31" ht="30.6" customHeight="1" x14ac:dyDescent="0.25">
      <c r="A1012" s="99"/>
      <c r="B1012" s="95" t="s">
        <v>101</v>
      </c>
      <c r="C1012" s="19"/>
      <c r="D1012" s="20"/>
      <c r="E1012" s="20"/>
      <c r="F1012" s="19"/>
      <c r="G1012" s="23">
        <f t="shared" ref="G1012:AC1012" si="874">SUM(G1013:G1018)</f>
        <v>5750</v>
      </c>
      <c r="H1012" s="23">
        <f t="shared" si="874"/>
        <v>0</v>
      </c>
      <c r="I1012" s="23">
        <f t="shared" si="874"/>
        <v>100</v>
      </c>
      <c r="J1012" s="23">
        <f t="shared" si="874"/>
        <v>0</v>
      </c>
      <c r="K1012" s="23">
        <f t="shared" si="874"/>
        <v>150</v>
      </c>
      <c r="L1012" s="23">
        <f t="shared" si="874"/>
        <v>0</v>
      </c>
      <c r="M1012" s="23">
        <f t="shared" si="874"/>
        <v>150</v>
      </c>
      <c r="N1012" s="23">
        <f t="shared" si="874"/>
        <v>0</v>
      </c>
      <c r="O1012" s="23">
        <f t="shared" si="874"/>
        <v>5350</v>
      </c>
      <c r="P1012" s="23">
        <f t="shared" si="874"/>
        <v>0</v>
      </c>
      <c r="Q1012" s="23">
        <f t="shared" si="874"/>
        <v>6050</v>
      </c>
      <c r="R1012" s="23">
        <f t="shared" si="874"/>
        <v>0</v>
      </c>
      <c r="S1012" s="23">
        <f t="shared" si="874"/>
        <v>5350</v>
      </c>
      <c r="T1012" s="23">
        <f t="shared" si="874"/>
        <v>0</v>
      </c>
      <c r="U1012" s="23">
        <f t="shared" si="874"/>
        <v>100</v>
      </c>
      <c r="V1012" s="23">
        <f t="shared" si="874"/>
        <v>0</v>
      </c>
      <c r="W1012" s="23">
        <f t="shared" si="874"/>
        <v>100</v>
      </c>
      <c r="X1012" s="23">
        <f t="shared" si="874"/>
        <v>0</v>
      </c>
      <c r="Y1012" s="23">
        <f t="shared" si="874"/>
        <v>500</v>
      </c>
      <c r="Z1012" s="23">
        <f t="shared" si="874"/>
        <v>0</v>
      </c>
      <c r="AA1012" s="23">
        <f t="shared" si="874"/>
        <v>6050</v>
      </c>
      <c r="AB1012" s="23">
        <f t="shared" si="874"/>
        <v>6050</v>
      </c>
      <c r="AC1012" s="23">
        <f t="shared" si="874"/>
        <v>6050</v>
      </c>
      <c r="AD1012" s="100"/>
      <c r="AE1012" s="100"/>
    </row>
    <row r="1013" spans="1:31" x14ac:dyDescent="0.25">
      <c r="A1013" s="99"/>
      <c r="B1013" s="105" t="s">
        <v>17</v>
      </c>
      <c r="C1013" s="38" t="str">
        <f>C1022</f>
        <v>136</v>
      </c>
      <c r="D1013" s="38" t="str">
        <f t="shared" ref="D1013:F1013" si="875">D1022</f>
        <v>0709</v>
      </c>
      <c r="E1013" s="38" t="str">
        <f t="shared" si="875"/>
        <v>0730070550</v>
      </c>
      <c r="F1013" s="38" t="str">
        <f t="shared" si="875"/>
        <v>521</v>
      </c>
      <c r="G1013" s="23">
        <f>G1022</f>
        <v>5000</v>
      </c>
      <c r="H1013" s="23">
        <f t="shared" ref="H1013:AC1013" si="876">H1022</f>
        <v>0</v>
      </c>
      <c r="I1013" s="23">
        <f t="shared" si="876"/>
        <v>0</v>
      </c>
      <c r="J1013" s="23">
        <f t="shared" si="876"/>
        <v>0</v>
      </c>
      <c r="K1013" s="23">
        <f t="shared" si="876"/>
        <v>0</v>
      </c>
      <c r="L1013" s="23">
        <f t="shared" si="876"/>
        <v>0</v>
      </c>
      <c r="M1013" s="23">
        <f t="shared" si="876"/>
        <v>0</v>
      </c>
      <c r="N1013" s="23">
        <f t="shared" si="876"/>
        <v>0</v>
      </c>
      <c r="O1013" s="23">
        <f t="shared" si="876"/>
        <v>5000</v>
      </c>
      <c r="P1013" s="23">
        <f t="shared" si="876"/>
        <v>0</v>
      </c>
      <c r="Q1013" s="23">
        <f t="shared" si="876"/>
        <v>5000</v>
      </c>
      <c r="R1013" s="23">
        <f t="shared" si="876"/>
        <v>0</v>
      </c>
      <c r="S1013" s="23">
        <f t="shared" si="876"/>
        <v>5000</v>
      </c>
      <c r="T1013" s="23">
        <f t="shared" si="876"/>
        <v>0</v>
      </c>
      <c r="U1013" s="23">
        <f t="shared" si="876"/>
        <v>0</v>
      </c>
      <c r="V1013" s="23">
        <f t="shared" si="876"/>
        <v>0</v>
      </c>
      <c r="W1013" s="23">
        <f t="shared" si="876"/>
        <v>0</v>
      </c>
      <c r="X1013" s="23">
        <f t="shared" si="876"/>
        <v>0</v>
      </c>
      <c r="Y1013" s="23">
        <f t="shared" si="876"/>
        <v>0</v>
      </c>
      <c r="Z1013" s="23">
        <f t="shared" si="876"/>
        <v>0</v>
      </c>
      <c r="AA1013" s="23">
        <f t="shared" si="876"/>
        <v>5000</v>
      </c>
      <c r="AB1013" s="23">
        <f t="shared" si="876"/>
        <v>5000</v>
      </c>
      <c r="AC1013" s="23">
        <f t="shared" si="876"/>
        <v>5000</v>
      </c>
      <c r="AD1013" s="100"/>
      <c r="AE1013" s="100"/>
    </row>
    <row r="1014" spans="1:31" x14ac:dyDescent="0.25">
      <c r="A1014" s="99"/>
      <c r="B1014" s="110"/>
      <c r="C1014" s="38" t="str">
        <f>C1029</f>
        <v>136</v>
      </c>
      <c r="D1014" s="38" t="str">
        <f t="shared" ref="D1014:F1014" si="877">D1029</f>
        <v>0709</v>
      </c>
      <c r="E1014" s="38" t="str">
        <f t="shared" si="877"/>
        <v>0730003550</v>
      </c>
      <c r="F1014" s="38" t="str">
        <f t="shared" si="877"/>
        <v>244</v>
      </c>
      <c r="G1014" s="23">
        <f>G1029</f>
        <v>500</v>
      </c>
      <c r="H1014" s="23">
        <f t="shared" ref="H1014:AC1014" si="878">H1029</f>
        <v>0</v>
      </c>
      <c r="I1014" s="23">
        <f t="shared" si="878"/>
        <v>100</v>
      </c>
      <c r="J1014" s="23">
        <f t="shared" si="878"/>
        <v>0</v>
      </c>
      <c r="K1014" s="23">
        <f t="shared" si="878"/>
        <v>150</v>
      </c>
      <c r="L1014" s="23">
        <f t="shared" si="878"/>
        <v>0</v>
      </c>
      <c r="M1014" s="23">
        <f t="shared" si="878"/>
        <v>150</v>
      </c>
      <c r="N1014" s="23">
        <f t="shared" si="878"/>
        <v>0</v>
      </c>
      <c r="O1014" s="23">
        <f t="shared" si="878"/>
        <v>100</v>
      </c>
      <c r="P1014" s="23">
        <f t="shared" si="878"/>
        <v>0</v>
      </c>
      <c r="Q1014" s="23">
        <f t="shared" si="878"/>
        <v>500</v>
      </c>
      <c r="R1014" s="23">
        <f t="shared" si="878"/>
        <v>0</v>
      </c>
      <c r="S1014" s="23">
        <f t="shared" si="878"/>
        <v>0</v>
      </c>
      <c r="T1014" s="23">
        <f t="shared" si="878"/>
        <v>0</v>
      </c>
      <c r="U1014" s="23">
        <f t="shared" si="878"/>
        <v>0</v>
      </c>
      <c r="V1014" s="23">
        <f t="shared" si="878"/>
        <v>0</v>
      </c>
      <c r="W1014" s="23">
        <f t="shared" si="878"/>
        <v>0</v>
      </c>
      <c r="X1014" s="23">
        <f t="shared" si="878"/>
        <v>0</v>
      </c>
      <c r="Y1014" s="23">
        <f t="shared" si="878"/>
        <v>500</v>
      </c>
      <c r="Z1014" s="23">
        <f t="shared" si="878"/>
        <v>0</v>
      </c>
      <c r="AA1014" s="23">
        <f t="shared" si="878"/>
        <v>500</v>
      </c>
      <c r="AB1014" s="23">
        <f t="shared" si="878"/>
        <v>500</v>
      </c>
      <c r="AC1014" s="23">
        <f t="shared" si="878"/>
        <v>500</v>
      </c>
      <c r="AD1014" s="100"/>
      <c r="AE1014" s="100"/>
    </row>
    <row r="1015" spans="1:31" ht="42.75" customHeight="1" x14ac:dyDescent="0.25">
      <c r="A1015" s="99"/>
      <c r="B1015" s="110"/>
      <c r="C1015" s="38" t="str">
        <f>C1036</f>
        <v>136</v>
      </c>
      <c r="D1015" s="38" t="str">
        <f t="shared" ref="D1015:F1015" si="879">D1036</f>
        <v>0709</v>
      </c>
      <c r="E1015" s="38" t="str">
        <f t="shared" si="879"/>
        <v>0730003550</v>
      </c>
      <c r="F1015" s="38" t="str">
        <f t="shared" si="879"/>
        <v>612</v>
      </c>
      <c r="G1015" s="23">
        <f>G1036+G1043</f>
        <v>0</v>
      </c>
      <c r="H1015" s="23">
        <f t="shared" ref="H1015:AC1015" si="880">H1036+H1043</f>
        <v>0</v>
      </c>
      <c r="I1015" s="23">
        <f t="shared" si="880"/>
        <v>0</v>
      </c>
      <c r="J1015" s="23">
        <f t="shared" si="880"/>
        <v>0</v>
      </c>
      <c r="K1015" s="23">
        <f t="shared" si="880"/>
        <v>0</v>
      </c>
      <c r="L1015" s="23">
        <f t="shared" si="880"/>
        <v>0</v>
      </c>
      <c r="M1015" s="23">
        <f t="shared" si="880"/>
        <v>0</v>
      </c>
      <c r="N1015" s="23">
        <f t="shared" si="880"/>
        <v>0</v>
      </c>
      <c r="O1015" s="23">
        <f t="shared" si="880"/>
        <v>0</v>
      </c>
      <c r="P1015" s="23">
        <f t="shared" si="880"/>
        <v>0</v>
      </c>
      <c r="Q1015" s="23">
        <f t="shared" si="880"/>
        <v>300</v>
      </c>
      <c r="R1015" s="23">
        <f t="shared" si="880"/>
        <v>0</v>
      </c>
      <c r="S1015" s="23">
        <f t="shared" si="880"/>
        <v>100</v>
      </c>
      <c r="T1015" s="23">
        <f t="shared" si="880"/>
        <v>0</v>
      </c>
      <c r="U1015" s="23">
        <f t="shared" si="880"/>
        <v>100</v>
      </c>
      <c r="V1015" s="23">
        <f t="shared" si="880"/>
        <v>0</v>
      </c>
      <c r="W1015" s="23">
        <f t="shared" si="880"/>
        <v>100</v>
      </c>
      <c r="X1015" s="23">
        <f t="shared" si="880"/>
        <v>0</v>
      </c>
      <c r="Y1015" s="23">
        <f t="shared" si="880"/>
        <v>0</v>
      </c>
      <c r="Z1015" s="23">
        <f t="shared" si="880"/>
        <v>0</v>
      </c>
      <c r="AA1015" s="23">
        <f t="shared" si="880"/>
        <v>300</v>
      </c>
      <c r="AB1015" s="23">
        <f t="shared" si="880"/>
        <v>300</v>
      </c>
      <c r="AC1015" s="23">
        <f t="shared" si="880"/>
        <v>300</v>
      </c>
      <c r="AD1015" s="100"/>
      <c r="AE1015" s="100"/>
    </row>
    <row r="1016" spans="1:31" ht="13.2" customHeight="1" x14ac:dyDescent="0.25">
      <c r="A1016" s="99"/>
      <c r="B1016" s="95" t="s">
        <v>14</v>
      </c>
      <c r="C1016" s="37"/>
      <c r="D1016" s="37"/>
      <c r="E1016" s="37"/>
      <c r="F1016" s="37"/>
      <c r="G1016" s="23">
        <f>G1023+G1030+G1037+G1044</f>
        <v>0</v>
      </c>
      <c r="H1016" s="23">
        <f t="shared" ref="H1016:AC1016" si="881">H1023+H1030+H1037+H1044</f>
        <v>0</v>
      </c>
      <c r="I1016" s="23">
        <f t="shared" si="881"/>
        <v>0</v>
      </c>
      <c r="J1016" s="23">
        <f t="shared" si="881"/>
        <v>0</v>
      </c>
      <c r="K1016" s="23">
        <f t="shared" si="881"/>
        <v>0</v>
      </c>
      <c r="L1016" s="23">
        <f t="shared" si="881"/>
        <v>0</v>
      </c>
      <c r="M1016" s="23">
        <f t="shared" si="881"/>
        <v>0</v>
      </c>
      <c r="N1016" s="23">
        <f t="shared" si="881"/>
        <v>0</v>
      </c>
      <c r="O1016" s="23">
        <f t="shared" si="881"/>
        <v>0</v>
      </c>
      <c r="P1016" s="23">
        <f t="shared" si="881"/>
        <v>0</v>
      </c>
      <c r="Q1016" s="23">
        <f t="shared" si="881"/>
        <v>0</v>
      </c>
      <c r="R1016" s="23">
        <f t="shared" si="881"/>
        <v>0</v>
      </c>
      <c r="S1016" s="23">
        <f t="shared" si="881"/>
        <v>0</v>
      </c>
      <c r="T1016" s="23">
        <f t="shared" si="881"/>
        <v>0</v>
      </c>
      <c r="U1016" s="23">
        <f t="shared" si="881"/>
        <v>0</v>
      </c>
      <c r="V1016" s="23">
        <f t="shared" si="881"/>
        <v>0</v>
      </c>
      <c r="W1016" s="23">
        <f t="shared" si="881"/>
        <v>0</v>
      </c>
      <c r="X1016" s="23">
        <f t="shared" si="881"/>
        <v>0</v>
      </c>
      <c r="Y1016" s="23">
        <f t="shared" si="881"/>
        <v>0</v>
      </c>
      <c r="Z1016" s="23">
        <f t="shared" si="881"/>
        <v>0</v>
      </c>
      <c r="AA1016" s="23">
        <f t="shared" si="881"/>
        <v>0</v>
      </c>
      <c r="AB1016" s="23">
        <f t="shared" si="881"/>
        <v>0</v>
      </c>
      <c r="AC1016" s="23">
        <f t="shared" si="881"/>
        <v>0</v>
      </c>
      <c r="AD1016" s="100"/>
      <c r="AE1016" s="100"/>
    </row>
    <row r="1017" spans="1:31" ht="13.2" customHeight="1" x14ac:dyDescent="0.25">
      <c r="A1017" s="99"/>
      <c r="B1017" s="95" t="s">
        <v>15</v>
      </c>
      <c r="C1017" s="37">
        <v>136</v>
      </c>
      <c r="D1017" s="37"/>
      <c r="E1017" s="37"/>
      <c r="F1017" s="37"/>
      <c r="G1017" s="23">
        <f>G1024+G1031+G1038+G1045</f>
        <v>250</v>
      </c>
      <c r="H1017" s="23">
        <f t="shared" ref="H1017:AC1017" si="882">H1024+H1031+H1038+H1045</f>
        <v>0</v>
      </c>
      <c r="I1017" s="23">
        <f t="shared" si="882"/>
        <v>0</v>
      </c>
      <c r="J1017" s="23">
        <f t="shared" si="882"/>
        <v>0</v>
      </c>
      <c r="K1017" s="23">
        <f t="shared" si="882"/>
        <v>0</v>
      </c>
      <c r="L1017" s="23">
        <f t="shared" si="882"/>
        <v>0</v>
      </c>
      <c r="M1017" s="23">
        <f t="shared" si="882"/>
        <v>0</v>
      </c>
      <c r="N1017" s="23">
        <f t="shared" si="882"/>
        <v>0</v>
      </c>
      <c r="O1017" s="23">
        <f t="shared" si="882"/>
        <v>250</v>
      </c>
      <c r="P1017" s="23">
        <f t="shared" si="882"/>
        <v>0</v>
      </c>
      <c r="Q1017" s="23">
        <f t="shared" si="882"/>
        <v>250</v>
      </c>
      <c r="R1017" s="23">
        <f t="shared" si="882"/>
        <v>0</v>
      </c>
      <c r="S1017" s="23">
        <f t="shared" si="882"/>
        <v>250</v>
      </c>
      <c r="T1017" s="23">
        <f t="shared" si="882"/>
        <v>0</v>
      </c>
      <c r="U1017" s="23">
        <f t="shared" si="882"/>
        <v>0</v>
      </c>
      <c r="V1017" s="23">
        <f t="shared" si="882"/>
        <v>0</v>
      </c>
      <c r="W1017" s="23">
        <f t="shared" si="882"/>
        <v>0</v>
      </c>
      <c r="X1017" s="23">
        <f t="shared" si="882"/>
        <v>0</v>
      </c>
      <c r="Y1017" s="23">
        <f t="shared" si="882"/>
        <v>0</v>
      </c>
      <c r="Z1017" s="23">
        <f t="shared" si="882"/>
        <v>0</v>
      </c>
      <c r="AA1017" s="23">
        <f t="shared" si="882"/>
        <v>250</v>
      </c>
      <c r="AB1017" s="23">
        <f t="shared" si="882"/>
        <v>250</v>
      </c>
      <c r="AC1017" s="23">
        <f t="shared" si="882"/>
        <v>250</v>
      </c>
      <c r="AD1017" s="100"/>
      <c r="AE1017" s="100"/>
    </row>
    <row r="1018" spans="1:31" ht="146.4" customHeight="1" x14ac:dyDescent="0.25">
      <c r="A1018" s="99"/>
      <c r="B1018" s="95" t="s">
        <v>12</v>
      </c>
      <c r="C1018" s="37"/>
      <c r="D1018" s="37"/>
      <c r="E1018" s="37"/>
      <c r="F1018" s="37"/>
      <c r="G1018" s="23">
        <f>G1025+G1032+G1039+G1046</f>
        <v>0</v>
      </c>
      <c r="H1018" s="23">
        <f t="shared" ref="H1018:AC1018" si="883">H1025+H1032+H1039+H1046</f>
        <v>0</v>
      </c>
      <c r="I1018" s="23">
        <f t="shared" si="883"/>
        <v>0</v>
      </c>
      <c r="J1018" s="23">
        <f t="shared" si="883"/>
        <v>0</v>
      </c>
      <c r="K1018" s="23">
        <f t="shared" si="883"/>
        <v>0</v>
      </c>
      <c r="L1018" s="23">
        <f t="shared" si="883"/>
        <v>0</v>
      </c>
      <c r="M1018" s="23">
        <f t="shared" si="883"/>
        <v>0</v>
      </c>
      <c r="N1018" s="23">
        <f t="shared" si="883"/>
        <v>0</v>
      </c>
      <c r="O1018" s="23">
        <f t="shared" si="883"/>
        <v>0</v>
      </c>
      <c r="P1018" s="23">
        <f t="shared" si="883"/>
        <v>0</v>
      </c>
      <c r="Q1018" s="23">
        <f t="shared" si="883"/>
        <v>0</v>
      </c>
      <c r="R1018" s="23">
        <f t="shared" si="883"/>
        <v>0</v>
      </c>
      <c r="S1018" s="23">
        <f t="shared" si="883"/>
        <v>0</v>
      </c>
      <c r="T1018" s="23">
        <f t="shared" si="883"/>
        <v>0</v>
      </c>
      <c r="U1018" s="23">
        <f t="shared" si="883"/>
        <v>0</v>
      </c>
      <c r="V1018" s="23">
        <f t="shared" si="883"/>
        <v>0</v>
      </c>
      <c r="W1018" s="23">
        <f t="shared" si="883"/>
        <v>0</v>
      </c>
      <c r="X1018" s="23">
        <f t="shared" si="883"/>
        <v>0</v>
      </c>
      <c r="Y1018" s="23">
        <f t="shared" si="883"/>
        <v>0</v>
      </c>
      <c r="Z1018" s="23">
        <f t="shared" si="883"/>
        <v>0</v>
      </c>
      <c r="AA1018" s="23">
        <f t="shared" si="883"/>
        <v>0</v>
      </c>
      <c r="AB1018" s="23">
        <f t="shared" si="883"/>
        <v>0</v>
      </c>
      <c r="AC1018" s="23">
        <f t="shared" si="883"/>
        <v>0</v>
      </c>
      <c r="AD1018" s="100"/>
      <c r="AE1018" s="100"/>
    </row>
    <row r="1019" spans="1:31" ht="45" customHeight="1" x14ac:dyDescent="0.25">
      <c r="A1019" s="128" t="s">
        <v>310</v>
      </c>
      <c r="B1019" s="95" t="s">
        <v>157</v>
      </c>
      <c r="C1019" s="19"/>
      <c r="D1019" s="20"/>
      <c r="E1019" s="20"/>
      <c r="F1019" s="19"/>
      <c r="G1019" s="23">
        <f>I1019+K1019+M1019+O1019</f>
        <v>5</v>
      </c>
      <c r="H1019" s="23">
        <f>J1019+L1019+N1019+P1019</f>
        <v>0</v>
      </c>
      <c r="I1019" s="29"/>
      <c r="J1019" s="29"/>
      <c r="K1019" s="29"/>
      <c r="L1019" s="29"/>
      <c r="M1019" s="29"/>
      <c r="N1019" s="29"/>
      <c r="O1019" s="29">
        <v>5</v>
      </c>
      <c r="P1019" s="28"/>
      <c r="Q1019" s="23">
        <v>5</v>
      </c>
      <c r="R1019" s="23">
        <f>T1019+V1019+X1019+Z1019</f>
        <v>0</v>
      </c>
      <c r="S1019" s="23">
        <v>5</v>
      </c>
      <c r="T1019" s="23"/>
      <c r="U1019" s="23"/>
      <c r="V1019" s="23"/>
      <c r="W1019" s="23"/>
      <c r="X1019" s="23"/>
      <c r="Y1019" s="23"/>
      <c r="Z1019" s="23"/>
      <c r="AA1019" s="23">
        <v>5</v>
      </c>
      <c r="AB1019" s="23">
        <v>2</v>
      </c>
      <c r="AC1019" s="23">
        <v>5</v>
      </c>
      <c r="AD1019" s="100" t="s">
        <v>416</v>
      </c>
      <c r="AE1019" s="107" t="s">
        <v>355</v>
      </c>
    </row>
    <row r="1020" spans="1:31" ht="46.2" customHeight="1" x14ac:dyDescent="0.25">
      <c r="A1020" s="128"/>
      <c r="B1020" s="95" t="s">
        <v>135</v>
      </c>
      <c r="C1020" s="19"/>
      <c r="D1020" s="20"/>
      <c r="E1020" s="20"/>
      <c r="F1020" s="19"/>
      <c r="G1020" s="23">
        <f t="shared" ref="G1020:AC1020" si="884">ROUND(G1021/G1019,1)</f>
        <v>1050</v>
      </c>
      <c r="H1020" s="23" t="e">
        <f t="shared" si="884"/>
        <v>#DIV/0!</v>
      </c>
      <c r="I1020" s="23" t="e">
        <f t="shared" si="884"/>
        <v>#DIV/0!</v>
      </c>
      <c r="J1020" s="23" t="e">
        <f t="shared" si="884"/>
        <v>#DIV/0!</v>
      </c>
      <c r="K1020" s="23" t="e">
        <f t="shared" si="884"/>
        <v>#DIV/0!</v>
      </c>
      <c r="L1020" s="23" t="e">
        <f t="shared" si="884"/>
        <v>#DIV/0!</v>
      </c>
      <c r="M1020" s="23" t="e">
        <f t="shared" si="884"/>
        <v>#DIV/0!</v>
      </c>
      <c r="N1020" s="23" t="e">
        <f t="shared" si="884"/>
        <v>#DIV/0!</v>
      </c>
      <c r="O1020" s="23">
        <f t="shared" si="884"/>
        <v>1050</v>
      </c>
      <c r="P1020" s="23" t="e">
        <f t="shared" si="884"/>
        <v>#DIV/0!</v>
      </c>
      <c r="Q1020" s="23">
        <f t="shared" si="884"/>
        <v>1050</v>
      </c>
      <c r="R1020" s="23" t="e">
        <f t="shared" si="884"/>
        <v>#DIV/0!</v>
      </c>
      <c r="S1020" s="23">
        <f t="shared" si="884"/>
        <v>1050</v>
      </c>
      <c r="T1020" s="27" t="e">
        <f t="shared" si="884"/>
        <v>#DIV/0!</v>
      </c>
      <c r="U1020" s="27" t="e">
        <f t="shared" si="884"/>
        <v>#DIV/0!</v>
      </c>
      <c r="V1020" s="27" t="e">
        <f t="shared" si="884"/>
        <v>#DIV/0!</v>
      </c>
      <c r="W1020" s="27" t="e">
        <f t="shared" si="884"/>
        <v>#DIV/0!</v>
      </c>
      <c r="X1020" s="23" t="e">
        <f t="shared" si="884"/>
        <v>#DIV/0!</v>
      </c>
      <c r="Y1020" s="27" t="e">
        <f t="shared" si="884"/>
        <v>#DIV/0!</v>
      </c>
      <c r="Z1020" s="23" t="e">
        <f t="shared" si="884"/>
        <v>#DIV/0!</v>
      </c>
      <c r="AA1020" s="23">
        <f t="shared" si="884"/>
        <v>1050</v>
      </c>
      <c r="AB1020" s="23">
        <f t="shared" si="884"/>
        <v>2625</v>
      </c>
      <c r="AC1020" s="23">
        <f t="shared" si="884"/>
        <v>1050</v>
      </c>
      <c r="AD1020" s="100"/>
      <c r="AE1020" s="108"/>
    </row>
    <row r="1021" spans="1:31" ht="33.6" customHeight="1" x14ac:dyDescent="0.25">
      <c r="A1021" s="128"/>
      <c r="B1021" s="95" t="s">
        <v>101</v>
      </c>
      <c r="C1021" s="19"/>
      <c r="D1021" s="20"/>
      <c r="E1021" s="20"/>
      <c r="F1021" s="19"/>
      <c r="G1021" s="23">
        <f>SUM(G1022:G1025)</f>
        <v>5250</v>
      </c>
      <c r="H1021" s="23">
        <f t="shared" ref="H1021:AC1021" si="885">SUM(H1022:H1025)</f>
        <v>0</v>
      </c>
      <c r="I1021" s="23">
        <f t="shared" si="885"/>
        <v>0</v>
      </c>
      <c r="J1021" s="23">
        <f t="shared" si="885"/>
        <v>0</v>
      </c>
      <c r="K1021" s="23">
        <f t="shared" si="885"/>
        <v>0</v>
      </c>
      <c r="L1021" s="23">
        <f t="shared" si="885"/>
        <v>0</v>
      </c>
      <c r="M1021" s="23">
        <f t="shared" si="885"/>
        <v>0</v>
      </c>
      <c r="N1021" s="23">
        <f t="shared" si="885"/>
        <v>0</v>
      </c>
      <c r="O1021" s="23">
        <f t="shared" si="885"/>
        <v>5250</v>
      </c>
      <c r="P1021" s="23">
        <f t="shared" si="885"/>
        <v>0</v>
      </c>
      <c r="Q1021" s="23">
        <f t="shared" si="885"/>
        <v>5250</v>
      </c>
      <c r="R1021" s="23">
        <f t="shared" si="885"/>
        <v>0</v>
      </c>
      <c r="S1021" s="23">
        <f t="shared" si="885"/>
        <v>5250</v>
      </c>
      <c r="T1021" s="23">
        <f t="shared" si="885"/>
        <v>0</v>
      </c>
      <c r="U1021" s="23">
        <f t="shared" si="885"/>
        <v>0</v>
      </c>
      <c r="V1021" s="23">
        <f t="shared" si="885"/>
        <v>0</v>
      </c>
      <c r="W1021" s="23">
        <f t="shared" si="885"/>
        <v>0</v>
      </c>
      <c r="X1021" s="23">
        <f t="shared" si="885"/>
        <v>0</v>
      </c>
      <c r="Y1021" s="23">
        <f t="shared" si="885"/>
        <v>0</v>
      </c>
      <c r="Z1021" s="23">
        <f t="shared" si="885"/>
        <v>0</v>
      </c>
      <c r="AA1021" s="23">
        <f t="shared" si="885"/>
        <v>5250</v>
      </c>
      <c r="AB1021" s="23">
        <f t="shared" si="885"/>
        <v>5250</v>
      </c>
      <c r="AC1021" s="23">
        <f t="shared" si="885"/>
        <v>5250</v>
      </c>
      <c r="AD1021" s="100"/>
      <c r="AE1021" s="108"/>
    </row>
    <row r="1022" spans="1:31" ht="26.4" customHeight="1" x14ac:dyDescent="0.25">
      <c r="A1022" s="128"/>
      <c r="B1022" s="95" t="s">
        <v>17</v>
      </c>
      <c r="C1022" s="18" t="s">
        <v>48</v>
      </c>
      <c r="D1022" s="18" t="s">
        <v>42</v>
      </c>
      <c r="E1022" s="18" t="s">
        <v>202</v>
      </c>
      <c r="F1022" s="18" t="s">
        <v>57</v>
      </c>
      <c r="G1022" s="23">
        <f>I1022+K1022+M1022+O1022</f>
        <v>5000</v>
      </c>
      <c r="H1022" s="28">
        <f t="shared" ref="G1022:H1025" si="886">J1022+L1022+N1022+P1022</f>
        <v>0</v>
      </c>
      <c r="I1022" s="29">
        <v>0</v>
      </c>
      <c r="J1022" s="29">
        <v>0</v>
      </c>
      <c r="K1022" s="29"/>
      <c r="L1022" s="29"/>
      <c r="M1022" s="29"/>
      <c r="N1022" s="29"/>
      <c r="O1022" s="29">
        <v>5000</v>
      </c>
      <c r="P1022" s="28"/>
      <c r="Q1022" s="23">
        <f>S1022+U1022+W1022+Y1022</f>
        <v>5000</v>
      </c>
      <c r="R1022" s="28">
        <f t="shared" ref="R1022:R1025" si="887">T1022+V1022+X1022+Z1022</f>
        <v>0</v>
      </c>
      <c r="S1022" s="23">
        <v>5000</v>
      </c>
      <c r="T1022" s="23"/>
      <c r="U1022" s="23"/>
      <c r="V1022" s="23"/>
      <c r="W1022" s="23"/>
      <c r="X1022" s="23"/>
      <c r="Y1022" s="29"/>
      <c r="Z1022" s="23"/>
      <c r="AA1022" s="29">
        <v>5000</v>
      </c>
      <c r="AB1022" s="29">
        <v>5000</v>
      </c>
      <c r="AC1022" s="29">
        <v>5000</v>
      </c>
      <c r="AD1022" s="100"/>
      <c r="AE1022" s="108"/>
    </row>
    <row r="1023" spans="1:31" ht="13.2" customHeight="1" x14ac:dyDescent="0.25">
      <c r="A1023" s="128"/>
      <c r="B1023" s="95" t="s">
        <v>14</v>
      </c>
      <c r="C1023" s="19"/>
      <c r="D1023" s="20"/>
      <c r="E1023" s="20"/>
      <c r="F1023" s="19"/>
      <c r="G1023" s="23">
        <f t="shared" si="886"/>
        <v>0</v>
      </c>
      <c r="H1023" s="28">
        <f t="shared" si="886"/>
        <v>0</v>
      </c>
      <c r="I1023" s="29">
        <v>0</v>
      </c>
      <c r="J1023" s="29">
        <v>0</v>
      </c>
      <c r="K1023" s="29"/>
      <c r="L1023" s="29"/>
      <c r="M1023" s="29"/>
      <c r="N1023" s="29"/>
      <c r="O1023" s="29"/>
      <c r="P1023" s="28"/>
      <c r="Q1023" s="23">
        <f t="shared" ref="Q1023:Q1025" si="888">S1023+U1023+W1023+Y1023</f>
        <v>0</v>
      </c>
      <c r="R1023" s="28">
        <f t="shared" si="887"/>
        <v>0</v>
      </c>
      <c r="S1023" s="23"/>
      <c r="T1023" s="23"/>
      <c r="U1023" s="23"/>
      <c r="V1023" s="23"/>
      <c r="W1023" s="23"/>
      <c r="X1023" s="23"/>
      <c r="Y1023" s="29"/>
      <c r="Z1023" s="23"/>
      <c r="AA1023" s="29"/>
      <c r="AB1023" s="29"/>
      <c r="AC1023" s="29"/>
      <c r="AD1023" s="100"/>
      <c r="AE1023" s="108"/>
    </row>
    <row r="1024" spans="1:31" ht="13.2" customHeight="1" x14ac:dyDescent="0.25">
      <c r="A1024" s="128"/>
      <c r="B1024" s="95" t="s">
        <v>15</v>
      </c>
      <c r="C1024" s="19"/>
      <c r="D1024" s="20"/>
      <c r="E1024" s="20"/>
      <c r="F1024" s="19"/>
      <c r="G1024" s="23">
        <f t="shared" si="886"/>
        <v>250</v>
      </c>
      <c r="H1024" s="28">
        <f t="shared" si="886"/>
        <v>0</v>
      </c>
      <c r="I1024" s="29">
        <v>0</v>
      </c>
      <c r="J1024" s="29">
        <v>0</v>
      </c>
      <c r="K1024" s="29"/>
      <c r="L1024" s="29"/>
      <c r="M1024" s="29"/>
      <c r="N1024" s="29"/>
      <c r="O1024" s="29">
        <f>O1022*0.05</f>
        <v>250</v>
      </c>
      <c r="P1024" s="28"/>
      <c r="Q1024" s="23">
        <f t="shared" si="888"/>
        <v>250</v>
      </c>
      <c r="R1024" s="28">
        <f t="shared" si="887"/>
        <v>0</v>
      </c>
      <c r="S1024" s="23">
        <v>250</v>
      </c>
      <c r="T1024" s="23"/>
      <c r="U1024" s="23"/>
      <c r="V1024" s="23"/>
      <c r="W1024" s="23"/>
      <c r="X1024" s="23"/>
      <c r="Y1024" s="29"/>
      <c r="Z1024" s="23"/>
      <c r="AA1024" s="29">
        <f>AA1022*0.05</f>
        <v>250</v>
      </c>
      <c r="AB1024" s="29">
        <f>AB1022*0.05</f>
        <v>250</v>
      </c>
      <c r="AC1024" s="29">
        <f>AC1022*0.05</f>
        <v>250</v>
      </c>
      <c r="AD1024" s="100"/>
      <c r="AE1024" s="108"/>
    </row>
    <row r="1025" spans="1:31" ht="13.2" customHeight="1" x14ac:dyDescent="0.25">
      <c r="A1025" s="128"/>
      <c r="B1025" s="95" t="s">
        <v>12</v>
      </c>
      <c r="C1025" s="19"/>
      <c r="D1025" s="20"/>
      <c r="E1025" s="20"/>
      <c r="F1025" s="19"/>
      <c r="G1025" s="23">
        <f t="shared" si="886"/>
        <v>0</v>
      </c>
      <c r="H1025" s="28">
        <f t="shared" si="886"/>
        <v>0</v>
      </c>
      <c r="I1025" s="29"/>
      <c r="J1025" s="29"/>
      <c r="K1025" s="29"/>
      <c r="L1025" s="29"/>
      <c r="M1025" s="29"/>
      <c r="N1025" s="29"/>
      <c r="O1025" s="29"/>
      <c r="P1025" s="28"/>
      <c r="Q1025" s="23">
        <f t="shared" si="888"/>
        <v>0</v>
      </c>
      <c r="R1025" s="28">
        <f t="shared" si="887"/>
        <v>0</v>
      </c>
      <c r="S1025" s="23"/>
      <c r="T1025" s="23"/>
      <c r="U1025" s="23"/>
      <c r="V1025" s="23"/>
      <c r="W1025" s="23"/>
      <c r="X1025" s="23"/>
      <c r="Y1025" s="23"/>
      <c r="Z1025" s="23"/>
      <c r="AA1025" s="23"/>
      <c r="AB1025" s="23"/>
      <c r="AC1025" s="23"/>
      <c r="AD1025" s="100"/>
      <c r="AE1025" s="109"/>
    </row>
    <row r="1026" spans="1:31" ht="24" customHeight="1" x14ac:dyDescent="0.25">
      <c r="A1026" s="99" t="s">
        <v>511</v>
      </c>
      <c r="B1026" s="95" t="s">
        <v>146</v>
      </c>
      <c r="C1026" s="19"/>
      <c r="D1026" s="20"/>
      <c r="E1026" s="20"/>
      <c r="F1026" s="19"/>
      <c r="G1026" s="23">
        <f>I1026+K1026+M1026+O1026</f>
        <v>10</v>
      </c>
      <c r="H1026" s="23">
        <f>J1026+L1026+N1026+P1026</f>
        <v>2</v>
      </c>
      <c r="I1026" s="29">
        <v>2</v>
      </c>
      <c r="J1026" s="29">
        <v>2</v>
      </c>
      <c r="K1026" s="29">
        <v>3</v>
      </c>
      <c r="L1026" s="29"/>
      <c r="M1026" s="29">
        <v>3</v>
      </c>
      <c r="N1026" s="29"/>
      <c r="O1026" s="29">
        <v>2</v>
      </c>
      <c r="P1026" s="28"/>
      <c r="Q1026" s="36">
        <v>10</v>
      </c>
      <c r="R1026" s="36">
        <f>T1026+V1026+X1026+Z1026</f>
        <v>0</v>
      </c>
      <c r="S1026" s="36">
        <v>2</v>
      </c>
      <c r="T1026" s="36"/>
      <c r="U1026" s="36">
        <v>3</v>
      </c>
      <c r="V1026" s="36"/>
      <c r="W1026" s="36">
        <v>3</v>
      </c>
      <c r="X1026" s="36"/>
      <c r="Y1026" s="36">
        <v>2</v>
      </c>
      <c r="Z1026" s="36"/>
      <c r="AA1026" s="36">
        <v>10</v>
      </c>
      <c r="AB1026" s="36">
        <v>10</v>
      </c>
      <c r="AC1026" s="36">
        <v>10</v>
      </c>
      <c r="AD1026" s="100" t="s">
        <v>92</v>
      </c>
      <c r="AE1026" s="107" t="s">
        <v>356</v>
      </c>
    </row>
    <row r="1027" spans="1:31" ht="37.200000000000003" customHeight="1" x14ac:dyDescent="0.25">
      <c r="A1027" s="99"/>
      <c r="B1027" s="95" t="s">
        <v>119</v>
      </c>
      <c r="C1027" s="19"/>
      <c r="D1027" s="20"/>
      <c r="E1027" s="20"/>
      <c r="F1027" s="19"/>
      <c r="G1027" s="23">
        <f>ROUND(G1028/G1026,1)</f>
        <v>50</v>
      </c>
      <c r="H1027" s="23">
        <f t="shared" ref="H1027:AC1027" si="889">ROUND(H1028/H1026,1)</f>
        <v>0</v>
      </c>
      <c r="I1027" s="23">
        <f t="shared" si="889"/>
        <v>50</v>
      </c>
      <c r="J1027" s="23">
        <f t="shared" si="889"/>
        <v>0</v>
      </c>
      <c r="K1027" s="23">
        <f t="shared" si="889"/>
        <v>50</v>
      </c>
      <c r="L1027" s="23" t="e">
        <f t="shared" si="889"/>
        <v>#DIV/0!</v>
      </c>
      <c r="M1027" s="23">
        <f t="shared" si="889"/>
        <v>50</v>
      </c>
      <c r="N1027" s="23" t="e">
        <f t="shared" si="889"/>
        <v>#DIV/0!</v>
      </c>
      <c r="O1027" s="23">
        <f t="shared" si="889"/>
        <v>50</v>
      </c>
      <c r="P1027" s="23" t="e">
        <f t="shared" si="889"/>
        <v>#DIV/0!</v>
      </c>
      <c r="Q1027" s="23">
        <f t="shared" si="889"/>
        <v>50</v>
      </c>
      <c r="R1027" s="23" t="e">
        <f t="shared" si="889"/>
        <v>#DIV/0!</v>
      </c>
      <c r="S1027" s="23">
        <f t="shared" si="889"/>
        <v>0</v>
      </c>
      <c r="T1027" s="23" t="e">
        <f t="shared" si="889"/>
        <v>#DIV/0!</v>
      </c>
      <c r="U1027" s="23">
        <f t="shared" si="889"/>
        <v>0</v>
      </c>
      <c r="V1027" s="23" t="e">
        <f t="shared" si="889"/>
        <v>#DIV/0!</v>
      </c>
      <c r="W1027" s="23">
        <f t="shared" si="889"/>
        <v>0</v>
      </c>
      <c r="X1027" s="23" t="e">
        <f t="shared" si="889"/>
        <v>#DIV/0!</v>
      </c>
      <c r="Y1027" s="27">
        <f t="shared" si="889"/>
        <v>250</v>
      </c>
      <c r="Z1027" s="23" t="e">
        <f t="shared" si="889"/>
        <v>#DIV/0!</v>
      </c>
      <c r="AA1027" s="23">
        <f t="shared" si="889"/>
        <v>50</v>
      </c>
      <c r="AB1027" s="23">
        <f t="shared" si="889"/>
        <v>50</v>
      </c>
      <c r="AC1027" s="23">
        <f t="shared" si="889"/>
        <v>50</v>
      </c>
      <c r="AD1027" s="100"/>
      <c r="AE1027" s="108"/>
    </row>
    <row r="1028" spans="1:31" ht="39" customHeight="1" x14ac:dyDescent="0.25">
      <c r="A1028" s="99"/>
      <c r="B1028" s="95" t="s">
        <v>101</v>
      </c>
      <c r="C1028" s="19"/>
      <c r="D1028" s="20"/>
      <c r="E1028" s="20"/>
      <c r="F1028" s="19"/>
      <c r="G1028" s="23">
        <f>SUM(G1029:G1032)</f>
        <v>500</v>
      </c>
      <c r="H1028" s="23">
        <f t="shared" ref="H1028:AC1028" si="890">SUM(H1029:H1032)</f>
        <v>0</v>
      </c>
      <c r="I1028" s="23">
        <f t="shared" si="890"/>
        <v>100</v>
      </c>
      <c r="J1028" s="23">
        <f t="shared" si="890"/>
        <v>0</v>
      </c>
      <c r="K1028" s="23">
        <f t="shared" si="890"/>
        <v>150</v>
      </c>
      <c r="L1028" s="23">
        <f t="shared" si="890"/>
        <v>0</v>
      </c>
      <c r="M1028" s="23">
        <f t="shared" si="890"/>
        <v>150</v>
      </c>
      <c r="N1028" s="23">
        <f t="shared" si="890"/>
        <v>0</v>
      </c>
      <c r="O1028" s="23">
        <f t="shared" si="890"/>
        <v>100</v>
      </c>
      <c r="P1028" s="23">
        <f t="shared" si="890"/>
        <v>0</v>
      </c>
      <c r="Q1028" s="23">
        <f t="shared" si="890"/>
        <v>500</v>
      </c>
      <c r="R1028" s="23">
        <f t="shared" si="890"/>
        <v>0</v>
      </c>
      <c r="S1028" s="23">
        <f t="shared" si="890"/>
        <v>0</v>
      </c>
      <c r="T1028" s="23">
        <f t="shared" si="890"/>
        <v>0</v>
      </c>
      <c r="U1028" s="23">
        <f t="shared" si="890"/>
        <v>0</v>
      </c>
      <c r="V1028" s="23">
        <f t="shared" si="890"/>
        <v>0</v>
      </c>
      <c r="W1028" s="23">
        <f t="shared" si="890"/>
        <v>0</v>
      </c>
      <c r="X1028" s="23">
        <f t="shared" si="890"/>
        <v>0</v>
      </c>
      <c r="Y1028" s="23">
        <f t="shared" si="890"/>
        <v>500</v>
      </c>
      <c r="Z1028" s="23">
        <f t="shared" si="890"/>
        <v>0</v>
      </c>
      <c r="AA1028" s="23">
        <f t="shared" si="890"/>
        <v>500</v>
      </c>
      <c r="AB1028" s="23">
        <f t="shared" si="890"/>
        <v>500</v>
      </c>
      <c r="AC1028" s="23">
        <f t="shared" si="890"/>
        <v>500</v>
      </c>
      <c r="AD1028" s="100"/>
      <c r="AE1028" s="108"/>
    </row>
    <row r="1029" spans="1:31" ht="27" customHeight="1" x14ac:dyDescent="0.25">
      <c r="A1029" s="99"/>
      <c r="B1029" s="95" t="s">
        <v>17</v>
      </c>
      <c r="C1029" s="18" t="s">
        <v>48</v>
      </c>
      <c r="D1029" s="18" t="s">
        <v>42</v>
      </c>
      <c r="E1029" s="18" t="s">
        <v>201</v>
      </c>
      <c r="F1029" s="18" t="s">
        <v>56</v>
      </c>
      <c r="G1029" s="23">
        <f>I1029+K1029+M1029+O1029</f>
        <v>500</v>
      </c>
      <c r="H1029" s="28">
        <f t="shared" ref="G1029:H1032" si="891">J1029+L1029+N1029+P1029</f>
        <v>0</v>
      </c>
      <c r="I1029" s="29">
        <v>100</v>
      </c>
      <c r="J1029" s="29">
        <v>0</v>
      </c>
      <c r="K1029" s="29">
        <v>150</v>
      </c>
      <c r="L1029" s="29"/>
      <c r="M1029" s="29">
        <v>150</v>
      </c>
      <c r="N1029" s="29"/>
      <c r="O1029" s="29">
        <v>100</v>
      </c>
      <c r="P1029" s="28"/>
      <c r="Q1029" s="23">
        <f>S1029+U1029+W1029+Y1029</f>
        <v>500</v>
      </c>
      <c r="R1029" s="28">
        <f t="shared" ref="R1029:R1032" si="892">T1029+V1029+X1029+Z1029</f>
        <v>0</v>
      </c>
      <c r="S1029" s="29">
        <v>0</v>
      </c>
      <c r="T1029" s="29">
        <v>0</v>
      </c>
      <c r="U1029" s="29">
        <v>0</v>
      </c>
      <c r="V1029" s="29"/>
      <c r="W1029" s="29">
        <v>0</v>
      </c>
      <c r="X1029" s="29"/>
      <c r="Y1029" s="29">
        <v>500</v>
      </c>
      <c r="Z1029" s="23"/>
      <c r="AA1029" s="23">
        <v>500</v>
      </c>
      <c r="AB1029" s="23">
        <v>500</v>
      </c>
      <c r="AC1029" s="23">
        <v>500</v>
      </c>
      <c r="AD1029" s="100"/>
      <c r="AE1029" s="108"/>
    </row>
    <row r="1030" spans="1:31" ht="13.2" customHeight="1" x14ac:dyDescent="0.25">
      <c r="A1030" s="99"/>
      <c r="B1030" s="95" t="s">
        <v>14</v>
      </c>
      <c r="C1030" s="19"/>
      <c r="D1030" s="20"/>
      <c r="E1030" s="20"/>
      <c r="F1030" s="19"/>
      <c r="G1030" s="23">
        <f t="shared" si="891"/>
        <v>0</v>
      </c>
      <c r="H1030" s="28">
        <f t="shared" si="891"/>
        <v>0</v>
      </c>
      <c r="I1030" s="29"/>
      <c r="J1030" s="29"/>
      <c r="K1030" s="29"/>
      <c r="L1030" s="29"/>
      <c r="M1030" s="29"/>
      <c r="N1030" s="29"/>
      <c r="O1030" s="29"/>
      <c r="P1030" s="28"/>
      <c r="Q1030" s="23">
        <f t="shared" ref="Q1030:Q1032" si="893">S1030+U1030+W1030+Y1030</f>
        <v>0</v>
      </c>
      <c r="R1030" s="28">
        <f t="shared" si="892"/>
        <v>0</v>
      </c>
      <c r="S1030" s="23"/>
      <c r="T1030" s="23"/>
      <c r="U1030" s="23"/>
      <c r="V1030" s="23"/>
      <c r="W1030" s="23"/>
      <c r="X1030" s="23"/>
      <c r="Y1030" s="23"/>
      <c r="Z1030" s="23"/>
      <c r="AA1030" s="23"/>
      <c r="AB1030" s="23"/>
      <c r="AC1030" s="23"/>
      <c r="AD1030" s="100"/>
      <c r="AE1030" s="108"/>
    </row>
    <row r="1031" spans="1:31" ht="13.2" customHeight="1" x14ac:dyDescent="0.25">
      <c r="A1031" s="99"/>
      <c r="B1031" s="95" t="s">
        <v>15</v>
      </c>
      <c r="C1031" s="19"/>
      <c r="D1031" s="20"/>
      <c r="E1031" s="20"/>
      <c r="F1031" s="19"/>
      <c r="G1031" s="23">
        <f t="shared" si="891"/>
        <v>0</v>
      </c>
      <c r="H1031" s="28">
        <f t="shared" si="891"/>
        <v>0</v>
      </c>
      <c r="I1031" s="29"/>
      <c r="J1031" s="29"/>
      <c r="K1031" s="29"/>
      <c r="L1031" s="29"/>
      <c r="M1031" s="29"/>
      <c r="N1031" s="29"/>
      <c r="O1031" s="29"/>
      <c r="P1031" s="28"/>
      <c r="Q1031" s="23">
        <f t="shared" si="893"/>
        <v>0</v>
      </c>
      <c r="R1031" s="28">
        <f t="shared" si="892"/>
        <v>0</v>
      </c>
      <c r="S1031" s="23"/>
      <c r="T1031" s="23"/>
      <c r="U1031" s="23"/>
      <c r="V1031" s="23"/>
      <c r="W1031" s="23"/>
      <c r="X1031" s="23"/>
      <c r="Y1031" s="23"/>
      <c r="Z1031" s="23"/>
      <c r="AA1031" s="23"/>
      <c r="AB1031" s="23"/>
      <c r="AC1031" s="23"/>
      <c r="AD1031" s="100"/>
      <c r="AE1031" s="108"/>
    </row>
    <row r="1032" spans="1:31" ht="29.4" customHeight="1" x14ac:dyDescent="0.25">
      <c r="A1032" s="99"/>
      <c r="B1032" s="95" t="s">
        <v>12</v>
      </c>
      <c r="C1032" s="19"/>
      <c r="D1032" s="20"/>
      <c r="E1032" s="20"/>
      <c r="F1032" s="19"/>
      <c r="G1032" s="23">
        <f t="shared" si="891"/>
        <v>0</v>
      </c>
      <c r="H1032" s="28">
        <f t="shared" si="891"/>
        <v>0</v>
      </c>
      <c r="I1032" s="29"/>
      <c r="J1032" s="29"/>
      <c r="K1032" s="29"/>
      <c r="L1032" s="29"/>
      <c r="M1032" s="29"/>
      <c r="N1032" s="29"/>
      <c r="O1032" s="29"/>
      <c r="P1032" s="28"/>
      <c r="Q1032" s="23">
        <f t="shared" si="893"/>
        <v>0</v>
      </c>
      <c r="R1032" s="28">
        <f t="shared" si="892"/>
        <v>0</v>
      </c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/>
      <c r="AC1032" s="23"/>
      <c r="AD1032" s="100"/>
      <c r="AE1032" s="109"/>
    </row>
    <row r="1033" spans="1:31" ht="26.4" customHeight="1" x14ac:dyDescent="0.25">
      <c r="A1033" s="99" t="s">
        <v>295</v>
      </c>
      <c r="B1033" s="95" t="s">
        <v>146</v>
      </c>
      <c r="C1033" s="19"/>
      <c r="D1033" s="20"/>
      <c r="E1033" s="20"/>
      <c r="F1033" s="19"/>
      <c r="G1033" s="29">
        <f>I1033+K1033+M1033+O1033</f>
        <v>10</v>
      </c>
      <c r="H1033" s="29">
        <f>J1033+L1033+N1033+P1033</f>
        <v>0</v>
      </c>
      <c r="I1033" s="29"/>
      <c r="J1033" s="29"/>
      <c r="K1033" s="29">
        <v>5</v>
      </c>
      <c r="L1033" s="29"/>
      <c r="M1033" s="29">
        <v>2</v>
      </c>
      <c r="N1033" s="29"/>
      <c r="O1033" s="29">
        <v>3</v>
      </c>
      <c r="P1033" s="28"/>
      <c r="Q1033" s="29">
        <f>S1033+U1033+W1033+Y1033</f>
        <v>10</v>
      </c>
      <c r="R1033" s="29">
        <f>T1033+V1033+X1033+Z1033</f>
        <v>0</v>
      </c>
      <c r="S1033" s="23">
        <v>5</v>
      </c>
      <c r="T1033" s="23"/>
      <c r="U1033" s="23">
        <v>2</v>
      </c>
      <c r="V1033" s="23"/>
      <c r="W1033" s="23">
        <v>3</v>
      </c>
      <c r="X1033" s="23"/>
      <c r="Y1033" s="23"/>
      <c r="Z1033" s="23"/>
      <c r="AA1033" s="23">
        <v>10</v>
      </c>
      <c r="AB1033" s="28">
        <v>10</v>
      </c>
      <c r="AC1033" s="28">
        <v>10</v>
      </c>
      <c r="AD1033" s="100" t="s">
        <v>322</v>
      </c>
      <c r="AE1033" s="100" t="s">
        <v>611</v>
      </c>
    </row>
    <row r="1034" spans="1:31" ht="25.95" customHeight="1" x14ac:dyDescent="0.25">
      <c r="A1034" s="99"/>
      <c r="B1034" s="95" t="s">
        <v>117</v>
      </c>
      <c r="C1034" s="19"/>
      <c r="D1034" s="20"/>
      <c r="E1034" s="20"/>
      <c r="F1034" s="19"/>
      <c r="G1034" s="23">
        <f>ROUND(G1035/G1033,1)</f>
        <v>0</v>
      </c>
      <c r="H1034" s="23" t="e">
        <f t="shared" ref="H1034:AC1034" si="894">ROUND(H1035/H1033,1)</f>
        <v>#DIV/0!</v>
      </c>
      <c r="I1034" s="23" t="e">
        <f t="shared" si="894"/>
        <v>#DIV/0!</v>
      </c>
      <c r="J1034" s="23" t="e">
        <f t="shared" si="894"/>
        <v>#DIV/0!</v>
      </c>
      <c r="K1034" s="23">
        <f t="shared" si="894"/>
        <v>0</v>
      </c>
      <c r="L1034" s="23" t="e">
        <f t="shared" si="894"/>
        <v>#DIV/0!</v>
      </c>
      <c r="M1034" s="23">
        <f t="shared" si="894"/>
        <v>0</v>
      </c>
      <c r="N1034" s="23" t="e">
        <f t="shared" si="894"/>
        <v>#DIV/0!</v>
      </c>
      <c r="O1034" s="23">
        <f t="shared" si="894"/>
        <v>0</v>
      </c>
      <c r="P1034" s="23" t="e">
        <f t="shared" si="894"/>
        <v>#DIV/0!</v>
      </c>
      <c r="Q1034" s="23">
        <f t="shared" si="894"/>
        <v>30</v>
      </c>
      <c r="R1034" s="23" t="e">
        <f t="shared" si="894"/>
        <v>#DIV/0!</v>
      </c>
      <c r="S1034" s="23">
        <f t="shared" si="894"/>
        <v>20</v>
      </c>
      <c r="T1034" s="23" t="e">
        <f t="shared" si="894"/>
        <v>#DIV/0!</v>
      </c>
      <c r="U1034" s="23">
        <f t="shared" si="894"/>
        <v>50</v>
      </c>
      <c r="V1034" s="23" t="e">
        <f t="shared" si="894"/>
        <v>#DIV/0!</v>
      </c>
      <c r="W1034" s="23">
        <f t="shared" si="894"/>
        <v>33.299999999999997</v>
      </c>
      <c r="X1034" s="23" t="e">
        <f t="shared" si="894"/>
        <v>#DIV/0!</v>
      </c>
      <c r="Y1034" s="27" t="e">
        <f t="shared" si="894"/>
        <v>#DIV/0!</v>
      </c>
      <c r="Z1034" s="23" t="e">
        <f t="shared" si="894"/>
        <v>#DIV/0!</v>
      </c>
      <c r="AA1034" s="23">
        <f t="shared" si="894"/>
        <v>30</v>
      </c>
      <c r="AB1034" s="23">
        <f t="shared" si="894"/>
        <v>30</v>
      </c>
      <c r="AC1034" s="23">
        <f t="shared" si="894"/>
        <v>30</v>
      </c>
      <c r="AD1034" s="100"/>
      <c r="AE1034" s="100"/>
    </row>
    <row r="1035" spans="1:31" ht="25.2" customHeight="1" x14ac:dyDescent="0.25">
      <c r="A1035" s="99"/>
      <c r="B1035" s="95" t="s">
        <v>136</v>
      </c>
      <c r="C1035" s="19"/>
      <c r="D1035" s="20"/>
      <c r="E1035" s="20"/>
      <c r="F1035" s="19"/>
      <c r="G1035" s="23">
        <f>G1036+G1037+G1038+G1039</f>
        <v>0</v>
      </c>
      <c r="H1035" s="23">
        <f t="shared" ref="H1035:AC1035" si="895">H1036+H1037+H1038+H1039</f>
        <v>0</v>
      </c>
      <c r="I1035" s="23">
        <f t="shared" si="895"/>
        <v>0</v>
      </c>
      <c r="J1035" s="23">
        <f t="shared" si="895"/>
        <v>0</v>
      </c>
      <c r="K1035" s="23">
        <f t="shared" si="895"/>
        <v>0</v>
      </c>
      <c r="L1035" s="23">
        <f t="shared" si="895"/>
        <v>0</v>
      </c>
      <c r="M1035" s="23">
        <f t="shared" si="895"/>
        <v>0</v>
      </c>
      <c r="N1035" s="23">
        <f t="shared" si="895"/>
        <v>0</v>
      </c>
      <c r="O1035" s="23">
        <f t="shared" si="895"/>
        <v>0</v>
      </c>
      <c r="P1035" s="23">
        <f t="shared" si="895"/>
        <v>0</v>
      </c>
      <c r="Q1035" s="23">
        <f t="shared" si="895"/>
        <v>300</v>
      </c>
      <c r="R1035" s="23">
        <f t="shared" si="895"/>
        <v>0</v>
      </c>
      <c r="S1035" s="23">
        <f t="shared" si="895"/>
        <v>100</v>
      </c>
      <c r="T1035" s="23">
        <f t="shared" si="895"/>
        <v>0</v>
      </c>
      <c r="U1035" s="23">
        <f t="shared" si="895"/>
        <v>100</v>
      </c>
      <c r="V1035" s="23">
        <f t="shared" si="895"/>
        <v>0</v>
      </c>
      <c r="W1035" s="23">
        <f t="shared" si="895"/>
        <v>100</v>
      </c>
      <c r="X1035" s="23">
        <f t="shared" si="895"/>
        <v>0</v>
      </c>
      <c r="Y1035" s="23">
        <f t="shared" si="895"/>
        <v>0</v>
      </c>
      <c r="Z1035" s="23">
        <f t="shared" si="895"/>
        <v>0</v>
      </c>
      <c r="AA1035" s="23">
        <f t="shared" si="895"/>
        <v>300</v>
      </c>
      <c r="AB1035" s="23">
        <f t="shared" si="895"/>
        <v>300</v>
      </c>
      <c r="AC1035" s="23">
        <f t="shared" si="895"/>
        <v>300</v>
      </c>
      <c r="AD1035" s="100"/>
      <c r="AE1035" s="100"/>
    </row>
    <row r="1036" spans="1:31" ht="13.2" customHeight="1" x14ac:dyDescent="0.25">
      <c r="A1036" s="99"/>
      <c r="B1036" s="95" t="s">
        <v>17</v>
      </c>
      <c r="C1036" s="18" t="s">
        <v>48</v>
      </c>
      <c r="D1036" s="18" t="s">
        <v>42</v>
      </c>
      <c r="E1036" s="18" t="s">
        <v>201</v>
      </c>
      <c r="F1036" s="18" t="s">
        <v>55</v>
      </c>
      <c r="G1036" s="23">
        <f>I1036+K1036+M1036+O1036</f>
        <v>0</v>
      </c>
      <c r="H1036" s="28">
        <f t="shared" ref="G1036:H1040" si="896">J1036+L1036+N1036+P1036</f>
        <v>0</v>
      </c>
      <c r="I1036" s="29"/>
      <c r="J1036" s="29"/>
      <c r="K1036" s="29"/>
      <c r="L1036" s="29"/>
      <c r="M1036" s="29"/>
      <c r="N1036" s="29"/>
      <c r="O1036" s="29"/>
      <c r="P1036" s="28"/>
      <c r="Q1036" s="23">
        <f>S1036+U1036+W1036+Y1036</f>
        <v>300</v>
      </c>
      <c r="R1036" s="28">
        <f t="shared" ref="R1036:R1040" si="897">T1036+V1036+X1036+Z1036</f>
        <v>0</v>
      </c>
      <c r="S1036" s="23">
        <v>100</v>
      </c>
      <c r="T1036" s="23"/>
      <c r="U1036" s="23">
        <v>100</v>
      </c>
      <c r="V1036" s="23"/>
      <c r="W1036" s="23">
        <v>100</v>
      </c>
      <c r="X1036" s="23"/>
      <c r="Y1036" s="23"/>
      <c r="Z1036" s="23"/>
      <c r="AA1036" s="23">
        <v>300</v>
      </c>
      <c r="AB1036" s="28">
        <v>300</v>
      </c>
      <c r="AC1036" s="28">
        <v>300</v>
      </c>
      <c r="AD1036" s="100"/>
      <c r="AE1036" s="100"/>
    </row>
    <row r="1037" spans="1:31" ht="13.2" customHeight="1" x14ac:dyDescent="0.25">
      <c r="A1037" s="99"/>
      <c r="B1037" s="95" t="s">
        <v>14</v>
      </c>
      <c r="C1037" s="19"/>
      <c r="D1037" s="20"/>
      <c r="E1037" s="20"/>
      <c r="F1037" s="19"/>
      <c r="G1037" s="23">
        <f t="shared" si="896"/>
        <v>0</v>
      </c>
      <c r="H1037" s="28">
        <f t="shared" si="896"/>
        <v>0</v>
      </c>
      <c r="I1037" s="29"/>
      <c r="J1037" s="29"/>
      <c r="K1037" s="29"/>
      <c r="L1037" s="29"/>
      <c r="M1037" s="29"/>
      <c r="N1037" s="29"/>
      <c r="O1037" s="29"/>
      <c r="P1037" s="28"/>
      <c r="Q1037" s="23">
        <f t="shared" ref="Q1037:Q1040" si="898">S1037+U1037+W1037+Y1037</f>
        <v>0</v>
      </c>
      <c r="R1037" s="28">
        <f t="shared" si="897"/>
        <v>0</v>
      </c>
      <c r="S1037" s="23"/>
      <c r="T1037" s="23"/>
      <c r="U1037" s="23"/>
      <c r="V1037" s="23"/>
      <c r="W1037" s="23"/>
      <c r="X1037" s="23"/>
      <c r="Y1037" s="23"/>
      <c r="Z1037" s="23"/>
      <c r="AA1037" s="23"/>
      <c r="AB1037" s="28"/>
      <c r="AC1037" s="28"/>
      <c r="AD1037" s="100"/>
      <c r="AE1037" s="100"/>
    </row>
    <row r="1038" spans="1:31" ht="13.2" customHeight="1" x14ac:dyDescent="0.25">
      <c r="A1038" s="99"/>
      <c r="B1038" s="95" t="s">
        <v>15</v>
      </c>
      <c r="C1038" s="19"/>
      <c r="D1038" s="20"/>
      <c r="E1038" s="20"/>
      <c r="F1038" s="19"/>
      <c r="G1038" s="23">
        <f t="shared" si="896"/>
        <v>0</v>
      </c>
      <c r="H1038" s="28">
        <f t="shared" si="896"/>
        <v>0</v>
      </c>
      <c r="I1038" s="29"/>
      <c r="J1038" s="29"/>
      <c r="K1038" s="29"/>
      <c r="L1038" s="29"/>
      <c r="M1038" s="29"/>
      <c r="N1038" s="29"/>
      <c r="O1038" s="29"/>
      <c r="P1038" s="28"/>
      <c r="Q1038" s="23">
        <f t="shared" si="898"/>
        <v>0</v>
      </c>
      <c r="R1038" s="28">
        <f t="shared" si="897"/>
        <v>0</v>
      </c>
      <c r="S1038" s="23"/>
      <c r="T1038" s="23"/>
      <c r="U1038" s="23"/>
      <c r="V1038" s="23"/>
      <c r="W1038" s="23"/>
      <c r="X1038" s="23"/>
      <c r="Y1038" s="23"/>
      <c r="Z1038" s="23"/>
      <c r="AA1038" s="23"/>
      <c r="AB1038" s="28"/>
      <c r="AC1038" s="28"/>
      <c r="AD1038" s="100"/>
      <c r="AE1038" s="100"/>
    </row>
    <row r="1039" spans="1:31" ht="13.2" customHeight="1" x14ac:dyDescent="0.25">
      <c r="A1039" s="99"/>
      <c r="B1039" s="95" t="s">
        <v>12</v>
      </c>
      <c r="C1039" s="19"/>
      <c r="D1039" s="20"/>
      <c r="E1039" s="20"/>
      <c r="F1039" s="19"/>
      <c r="G1039" s="23">
        <f t="shared" si="896"/>
        <v>0</v>
      </c>
      <c r="H1039" s="28">
        <f t="shared" si="896"/>
        <v>0</v>
      </c>
      <c r="I1039" s="29"/>
      <c r="J1039" s="29"/>
      <c r="K1039" s="29"/>
      <c r="L1039" s="29"/>
      <c r="M1039" s="29"/>
      <c r="N1039" s="29"/>
      <c r="O1039" s="29"/>
      <c r="P1039" s="28"/>
      <c r="Q1039" s="23">
        <f t="shared" si="898"/>
        <v>0</v>
      </c>
      <c r="R1039" s="28">
        <f t="shared" si="897"/>
        <v>0</v>
      </c>
      <c r="S1039" s="23"/>
      <c r="T1039" s="23"/>
      <c r="U1039" s="23"/>
      <c r="V1039" s="23"/>
      <c r="W1039" s="23"/>
      <c r="X1039" s="23"/>
      <c r="Y1039" s="23"/>
      <c r="Z1039" s="23"/>
      <c r="AA1039" s="23"/>
      <c r="AB1039" s="28"/>
      <c r="AC1039" s="28"/>
      <c r="AD1039" s="100"/>
      <c r="AE1039" s="100"/>
    </row>
    <row r="1040" spans="1:31" ht="13.2" hidden="1" customHeight="1" x14ac:dyDescent="0.2">
      <c r="A1040" s="99" t="s">
        <v>436</v>
      </c>
      <c r="B1040" s="95" t="s">
        <v>169</v>
      </c>
      <c r="C1040" s="19"/>
      <c r="D1040" s="20"/>
      <c r="E1040" s="20"/>
      <c r="F1040" s="19"/>
      <c r="G1040" s="23">
        <f>I1040+K1040+M1040+O1040</f>
        <v>0</v>
      </c>
      <c r="H1040" s="28">
        <f t="shared" si="896"/>
        <v>0</v>
      </c>
      <c r="I1040" s="28"/>
      <c r="J1040" s="28"/>
      <c r="K1040" s="28"/>
      <c r="L1040" s="28"/>
      <c r="M1040" s="28"/>
      <c r="N1040" s="28"/>
      <c r="O1040" s="28"/>
      <c r="P1040" s="28"/>
      <c r="Q1040" s="23">
        <f t="shared" si="898"/>
        <v>0</v>
      </c>
      <c r="R1040" s="28">
        <f t="shared" si="897"/>
        <v>0</v>
      </c>
      <c r="S1040" s="23"/>
      <c r="T1040" s="23"/>
      <c r="U1040" s="23"/>
      <c r="V1040" s="23"/>
      <c r="W1040" s="23"/>
      <c r="X1040" s="23"/>
      <c r="Y1040" s="23"/>
      <c r="Z1040" s="23"/>
      <c r="AA1040" s="23"/>
      <c r="AB1040" s="28"/>
      <c r="AC1040" s="28"/>
      <c r="AD1040" s="100" t="s">
        <v>175</v>
      </c>
      <c r="AE1040" s="107" t="s">
        <v>78</v>
      </c>
    </row>
    <row r="1041" spans="1:31" ht="26.4" hidden="1" customHeight="1" x14ac:dyDescent="0.2">
      <c r="A1041" s="99"/>
      <c r="B1041" s="95" t="s">
        <v>115</v>
      </c>
      <c r="C1041" s="19"/>
      <c r="D1041" s="20"/>
      <c r="E1041" s="20"/>
      <c r="F1041" s="19"/>
      <c r="G1041" s="23" t="e">
        <f>ROUND(G1042/G1040,1)</f>
        <v>#DIV/0!</v>
      </c>
      <c r="H1041" s="23" t="e">
        <f t="shared" ref="H1041:AC1041" si="899">ROUND(H1042/H1040,1)</f>
        <v>#DIV/0!</v>
      </c>
      <c r="I1041" s="23" t="e">
        <f t="shared" si="899"/>
        <v>#DIV/0!</v>
      </c>
      <c r="J1041" s="23" t="e">
        <f t="shared" si="899"/>
        <v>#DIV/0!</v>
      </c>
      <c r="K1041" s="23" t="e">
        <f t="shared" si="899"/>
        <v>#DIV/0!</v>
      </c>
      <c r="L1041" s="23" t="e">
        <f t="shared" si="899"/>
        <v>#DIV/0!</v>
      </c>
      <c r="M1041" s="23" t="e">
        <f t="shared" si="899"/>
        <v>#DIV/0!</v>
      </c>
      <c r="N1041" s="23" t="e">
        <f t="shared" si="899"/>
        <v>#DIV/0!</v>
      </c>
      <c r="O1041" s="23" t="e">
        <f t="shared" si="899"/>
        <v>#DIV/0!</v>
      </c>
      <c r="P1041" s="23" t="e">
        <f t="shared" si="899"/>
        <v>#DIV/0!</v>
      </c>
      <c r="Q1041" s="23" t="e">
        <f t="shared" si="899"/>
        <v>#DIV/0!</v>
      </c>
      <c r="R1041" s="23" t="e">
        <f t="shared" si="899"/>
        <v>#DIV/0!</v>
      </c>
      <c r="S1041" s="23" t="e">
        <f t="shared" si="899"/>
        <v>#DIV/0!</v>
      </c>
      <c r="T1041" s="23" t="e">
        <f t="shared" si="899"/>
        <v>#DIV/0!</v>
      </c>
      <c r="U1041" s="23" t="e">
        <f t="shared" si="899"/>
        <v>#DIV/0!</v>
      </c>
      <c r="V1041" s="23" t="e">
        <f t="shared" si="899"/>
        <v>#DIV/0!</v>
      </c>
      <c r="W1041" s="23" t="e">
        <f t="shared" si="899"/>
        <v>#DIV/0!</v>
      </c>
      <c r="X1041" s="23" t="e">
        <f t="shared" si="899"/>
        <v>#DIV/0!</v>
      </c>
      <c r="Y1041" s="23" t="e">
        <f t="shared" si="899"/>
        <v>#DIV/0!</v>
      </c>
      <c r="Z1041" s="23" t="e">
        <f t="shared" si="899"/>
        <v>#DIV/0!</v>
      </c>
      <c r="AA1041" s="23" t="e">
        <f t="shared" si="899"/>
        <v>#DIV/0!</v>
      </c>
      <c r="AB1041" s="23" t="e">
        <f t="shared" si="899"/>
        <v>#DIV/0!</v>
      </c>
      <c r="AC1041" s="23" t="e">
        <f t="shared" si="899"/>
        <v>#DIV/0!</v>
      </c>
      <c r="AD1041" s="100"/>
      <c r="AE1041" s="108"/>
    </row>
    <row r="1042" spans="1:31" ht="25.5" hidden="1" x14ac:dyDescent="0.2">
      <c r="A1042" s="99"/>
      <c r="B1042" s="95" t="s">
        <v>101</v>
      </c>
      <c r="C1042" s="19"/>
      <c r="D1042" s="20"/>
      <c r="E1042" s="20"/>
      <c r="F1042" s="19"/>
      <c r="G1042" s="23">
        <f>SUM(G1043:G1046)</f>
        <v>0</v>
      </c>
      <c r="H1042" s="23">
        <f t="shared" ref="H1042:AC1042" si="900">SUM(H1043:H1046)</f>
        <v>0</v>
      </c>
      <c r="I1042" s="23">
        <f t="shared" si="900"/>
        <v>0</v>
      </c>
      <c r="J1042" s="23">
        <f t="shared" si="900"/>
        <v>0</v>
      </c>
      <c r="K1042" s="23">
        <f t="shared" si="900"/>
        <v>0</v>
      </c>
      <c r="L1042" s="23">
        <f t="shared" si="900"/>
        <v>0</v>
      </c>
      <c r="M1042" s="23">
        <f t="shared" si="900"/>
        <v>0</v>
      </c>
      <c r="N1042" s="23">
        <f t="shared" si="900"/>
        <v>0</v>
      </c>
      <c r="O1042" s="23">
        <f t="shared" si="900"/>
        <v>0</v>
      </c>
      <c r="P1042" s="23">
        <f t="shared" si="900"/>
        <v>0</v>
      </c>
      <c r="Q1042" s="23">
        <f t="shared" si="900"/>
        <v>0</v>
      </c>
      <c r="R1042" s="23">
        <f t="shared" si="900"/>
        <v>0</v>
      </c>
      <c r="S1042" s="23">
        <f t="shared" si="900"/>
        <v>0</v>
      </c>
      <c r="T1042" s="23">
        <f t="shared" si="900"/>
        <v>0</v>
      </c>
      <c r="U1042" s="23">
        <f t="shared" si="900"/>
        <v>0</v>
      </c>
      <c r="V1042" s="23">
        <f t="shared" si="900"/>
        <v>0</v>
      </c>
      <c r="W1042" s="23">
        <f t="shared" si="900"/>
        <v>0</v>
      </c>
      <c r="X1042" s="23">
        <f t="shared" si="900"/>
        <v>0</v>
      </c>
      <c r="Y1042" s="23">
        <f t="shared" si="900"/>
        <v>0</v>
      </c>
      <c r="Z1042" s="23">
        <f t="shared" si="900"/>
        <v>0</v>
      </c>
      <c r="AA1042" s="23">
        <f t="shared" si="900"/>
        <v>0</v>
      </c>
      <c r="AB1042" s="23">
        <f t="shared" si="900"/>
        <v>0</v>
      </c>
      <c r="AC1042" s="23">
        <f t="shared" si="900"/>
        <v>0</v>
      </c>
      <c r="AD1042" s="100"/>
      <c r="AE1042" s="108"/>
    </row>
    <row r="1043" spans="1:31" ht="13.2" hidden="1" customHeight="1" x14ac:dyDescent="0.2">
      <c r="A1043" s="99"/>
      <c r="B1043" s="95" t="s">
        <v>17</v>
      </c>
      <c r="C1043" s="18" t="s">
        <v>48</v>
      </c>
      <c r="D1043" s="18" t="s">
        <v>42</v>
      </c>
      <c r="E1043" s="18" t="s">
        <v>201</v>
      </c>
      <c r="F1043" s="18" t="s">
        <v>55</v>
      </c>
      <c r="G1043" s="23">
        <f>I1043+K1043+M1043+O1043</f>
        <v>0</v>
      </c>
      <c r="H1043" s="28">
        <f>J1043+L1043+N1043+P1043</f>
        <v>0</v>
      </c>
      <c r="I1043" s="28"/>
      <c r="J1043" s="28"/>
      <c r="K1043" s="28"/>
      <c r="L1043" s="28"/>
      <c r="M1043" s="28"/>
      <c r="N1043" s="28"/>
      <c r="O1043" s="28"/>
      <c r="P1043" s="28"/>
      <c r="Q1043" s="23">
        <f t="shared" ref="Q1043:R1045" si="901">S1043+U1043+W1043+Y1043</f>
        <v>0</v>
      </c>
      <c r="R1043" s="28">
        <f t="shared" si="901"/>
        <v>0</v>
      </c>
      <c r="S1043" s="23"/>
      <c r="T1043" s="23"/>
      <c r="U1043" s="23"/>
      <c r="V1043" s="23"/>
      <c r="W1043" s="23"/>
      <c r="X1043" s="23"/>
      <c r="Y1043" s="23"/>
      <c r="Z1043" s="23"/>
      <c r="AA1043" s="23"/>
      <c r="AB1043" s="28"/>
      <c r="AC1043" s="28"/>
      <c r="AD1043" s="100"/>
      <c r="AE1043" s="108"/>
    </row>
    <row r="1044" spans="1:31" ht="13.2" hidden="1" customHeight="1" x14ac:dyDescent="0.2">
      <c r="A1044" s="99"/>
      <c r="B1044" s="95" t="s">
        <v>14</v>
      </c>
      <c r="C1044" s="19"/>
      <c r="D1044" s="20"/>
      <c r="E1044" s="20"/>
      <c r="F1044" s="19"/>
      <c r="G1044" s="23">
        <f t="shared" ref="G1044:H1046" si="902">I1044+K1044+M1044+O1044</f>
        <v>0</v>
      </c>
      <c r="H1044" s="28">
        <f t="shared" si="902"/>
        <v>0</v>
      </c>
      <c r="I1044" s="28"/>
      <c r="J1044" s="28"/>
      <c r="K1044" s="28"/>
      <c r="L1044" s="28"/>
      <c r="M1044" s="28"/>
      <c r="N1044" s="28"/>
      <c r="O1044" s="28"/>
      <c r="P1044" s="28"/>
      <c r="Q1044" s="23">
        <f t="shared" si="901"/>
        <v>0</v>
      </c>
      <c r="R1044" s="28">
        <f t="shared" si="901"/>
        <v>0</v>
      </c>
      <c r="S1044" s="23"/>
      <c r="T1044" s="23"/>
      <c r="U1044" s="23"/>
      <c r="V1044" s="23"/>
      <c r="W1044" s="23"/>
      <c r="X1044" s="23"/>
      <c r="Y1044" s="23"/>
      <c r="Z1044" s="23"/>
      <c r="AA1044" s="23"/>
      <c r="AB1044" s="28"/>
      <c r="AC1044" s="28"/>
      <c r="AD1044" s="100"/>
      <c r="AE1044" s="108"/>
    </row>
    <row r="1045" spans="1:31" ht="12.75" hidden="1" x14ac:dyDescent="0.2">
      <c r="A1045" s="99"/>
      <c r="B1045" s="95" t="s">
        <v>15</v>
      </c>
      <c r="C1045" s="19"/>
      <c r="D1045" s="20"/>
      <c r="E1045" s="20"/>
      <c r="F1045" s="19"/>
      <c r="G1045" s="23">
        <f t="shared" si="902"/>
        <v>0</v>
      </c>
      <c r="H1045" s="28">
        <f t="shared" si="902"/>
        <v>0</v>
      </c>
      <c r="I1045" s="28"/>
      <c r="J1045" s="28"/>
      <c r="K1045" s="28"/>
      <c r="L1045" s="28"/>
      <c r="M1045" s="28"/>
      <c r="N1045" s="28"/>
      <c r="O1045" s="28"/>
      <c r="P1045" s="28"/>
      <c r="Q1045" s="23">
        <f t="shared" si="901"/>
        <v>0</v>
      </c>
      <c r="R1045" s="28">
        <f t="shared" si="901"/>
        <v>0</v>
      </c>
      <c r="S1045" s="23"/>
      <c r="T1045" s="23"/>
      <c r="U1045" s="23"/>
      <c r="V1045" s="23"/>
      <c r="W1045" s="23"/>
      <c r="X1045" s="23"/>
      <c r="Y1045" s="23"/>
      <c r="Z1045" s="23"/>
      <c r="AA1045" s="23"/>
      <c r="AB1045" s="28"/>
      <c r="AC1045" s="28"/>
      <c r="AD1045" s="100"/>
      <c r="AE1045" s="108"/>
    </row>
    <row r="1046" spans="1:31" ht="25.5" hidden="1" x14ac:dyDescent="0.2">
      <c r="A1046" s="99"/>
      <c r="B1046" s="95" t="s">
        <v>12</v>
      </c>
      <c r="C1046" s="19"/>
      <c r="D1046" s="20"/>
      <c r="E1046" s="20"/>
      <c r="F1046" s="19"/>
      <c r="G1046" s="23">
        <f t="shared" si="902"/>
        <v>0</v>
      </c>
      <c r="H1046" s="28">
        <f t="shared" si="902"/>
        <v>0</v>
      </c>
      <c r="I1046" s="28"/>
      <c r="J1046" s="28"/>
      <c r="K1046" s="28"/>
      <c r="L1046" s="28"/>
      <c r="M1046" s="28"/>
      <c r="N1046" s="28"/>
      <c r="O1046" s="28"/>
      <c r="P1046" s="28"/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  <c r="AA1046" s="23"/>
      <c r="AB1046" s="28"/>
      <c r="AC1046" s="28"/>
      <c r="AD1046" s="100"/>
      <c r="AE1046" s="109"/>
    </row>
    <row r="1047" spans="1:31" x14ac:dyDescent="0.25">
      <c r="A1047" s="99" t="s">
        <v>27</v>
      </c>
      <c r="B1047" s="95" t="s">
        <v>7</v>
      </c>
      <c r="C1047" s="19"/>
      <c r="D1047" s="20"/>
      <c r="E1047" s="20"/>
      <c r="F1047" s="19"/>
      <c r="G1047" s="23">
        <f>G963+G964+G965+G966+G967+G968+G969+G1015+G1013+G1014</f>
        <v>19323.2</v>
      </c>
      <c r="H1047" s="23">
        <f t="shared" ref="H1047:AC1047" si="903">H963+H964+H965+H966+H967+H968+H969+H1015+H1013+H1014</f>
        <v>0</v>
      </c>
      <c r="I1047" s="23">
        <f t="shared" si="903"/>
        <v>1600</v>
      </c>
      <c r="J1047" s="23">
        <f t="shared" si="903"/>
        <v>0</v>
      </c>
      <c r="K1047" s="23">
        <f t="shared" si="903"/>
        <v>1850</v>
      </c>
      <c r="L1047" s="23">
        <f t="shared" si="903"/>
        <v>0</v>
      </c>
      <c r="M1047" s="23">
        <f t="shared" si="903"/>
        <v>10773.2</v>
      </c>
      <c r="N1047" s="23">
        <f t="shared" si="903"/>
        <v>0</v>
      </c>
      <c r="O1047" s="23">
        <f t="shared" si="903"/>
        <v>5100</v>
      </c>
      <c r="P1047" s="23">
        <f t="shared" si="903"/>
        <v>0</v>
      </c>
      <c r="Q1047" s="23">
        <f>Q963+Q964+Q965+Q966+Q967+Q968+Q969+Q1015+Q1013+Q1014</f>
        <v>31408.5</v>
      </c>
      <c r="R1047" s="23">
        <f t="shared" si="903"/>
        <v>0</v>
      </c>
      <c r="S1047" s="23">
        <f t="shared" si="903"/>
        <v>5200</v>
      </c>
      <c r="T1047" s="23">
        <f t="shared" si="903"/>
        <v>0</v>
      </c>
      <c r="U1047" s="23">
        <f t="shared" si="903"/>
        <v>2000</v>
      </c>
      <c r="V1047" s="23">
        <f t="shared" si="903"/>
        <v>0</v>
      </c>
      <c r="W1047" s="23">
        <f t="shared" si="903"/>
        <v>1100</v>
      </c>
      <c r="X1047" s="23">
        <f t="shared" si="903"/>
        <v>0</v>
      </c>
      <c r="Y1047" s="23">
        <f t="shared" si="903"/>
        <v>23108.5</v>
      </c>
      <c r="Z1047" s="23">
        <f t="shared" si="903"/>
        <v>0</v>
      </c>
      <c r="AA1047" s="23">
        <f t="shared" si="903"/>
        <v>20823</v>
      </c>
      <c r="AB1047" s="23">
        <f t="shared" si="903"/>
        <v>20823.2</v>
      </c>
      <c r="AC1047" s="23">
        <f t="shared" si="903"/>
        <v>65723.199999999997</v>
      </c>
      <c r="AD1047" s="30"/>
      <c r="AE1047" s="94"/>
    </row>
    <row r="1048" spans="1:31" x14ac:dyDescent="0.25">
      <c r="A1048" s="99"/>
      <c r="B1048" s="95" t="s">
        <v>14</v>
      </c>
      <c r="C1048" s="19"/>
      <c r="D1048" s="20"/>
      <c r="E1048" s="20"/>
      <c r="F1048" s="19"/>
      <c r="G1048" s="23">
        <f t="shared" ref="G1048:AC1048" si="904">G970+G1016</f>
        <v>0</v>
      </c>
      <c r="H1048" s="23">
        <f t="shared" si="904"/>
        <v>0</v>
      </c>
      <c r="I1048" s="23">
        <f t="shared" si="904"/>
        <v>0</v>
      </c>
      <c r="J1048" s="23">
        <f t="shared" si="904"/>
        <v>0</v>
      </c>
      <c r="K1048" s="23">
        <f t="shared" si="904"/>
        <v>0</v>
      </c>
      <c r="L1048" s="23">
        <f t="shared" si="904"/>
        <v>0</v>
      </c>
      <c r="M1048" s="23">
        <f t="shared" si="904"/>
        <v>0</v>
      </c>
      <c r="N1048" s="23">
        <f t="shared" si="904"/>
        <v>0</v>
      </c>
      <c r="O1048" s="23">
        <f t="shared" si="904"/>
        <v>0</v>
      </c>
      <c r="P1048" s="23">
        <f t="shared" si="904"/>
        <v>0</v>
      </c>
      <c r="Q1048" s="23">
        <f t="shared" si="904"/>
        <v>0</v>
      </c>
      <c r="R1048" s="23">
        <f t="shared" si="904"/>
        <v>0</v>
      </c>
      <c r="S1048" s="23">
        <f t="shared" si="904"/>
        <v>0</v>
      </c>
      <c r="T1048" s="23">
        <f t="shared" si="904"/>
        <v>0</v>
      </c>
      <c r="U1048" s="23">
        <f t="shared" si="904"/>
        <v>0</v>
      </c>
      <c r="V1048" s="23">
        <f t="shared" si="904"/>
        <v>0</v>
      </c>
      <c r="W1048" s="23">
        <f t="shared" si="904"/>
        <v>0</v>
      </c>
      <c r="X1048" s="23">
        <f t="shared" si="904"/>
        <v>0</v>
      </c>
      <c r="Y1048" s="23">
        <f t="shared" si="904"/>
        <v>0</v>
      </c>
      <c r="Z1048" s="23">
        <f t="shared" si="904"/>
        <v>0</v>
      </c>
      <c r="AA1048" s="23">
        <f t="shared" si="904"/>
        <v>0</v>
      </c>
      <c r="AB1048" s="23">
        <f t="shared" si="904"/>
        <v>0</v>
      </c>
      <c r="AC1048" s="23">
        <f t="shared" si="904"/>
        <v>0</v>
      </c>
      <c r="AD1048" s="30"/>
      <c r="AE1048" s="94"/>
    </row>
    <row r="1049" spans="1:31" x14ac:dyDescent="0.25">
      <c r="A1049" s="99"/>
      <c r="B1049" s="95" t="s">
        <v>15</v>
      </c>
      <c r="C1049" s="19"/>
      <c r="D1049" s="20"/>
      <c r="E1049" s="20"/>
      <c r="F1049" s="19"/>
      <c r="G1049" s="23">
        <f t="shared" ref="G1049:AC1049" si="905">G971+G1017</f>
        <v>782</v>
      </c>
      <c r="H1049" s="23">
        <f t="shared" si="905"/>
        <v>0</v>
      </c>
      <c r="I1049" s="23">
        <f t="shared" si="905"/>
        <v>0</v>
      </c>
      <c r="J1049" s="23">
        <f t="shared" si="905"/>
        <v>0</v>
      </c>
      <c r="K1049" s="23">
        <f t="shared" si="905"/>
        <v>0</v>
      </c>
      <c r="L1049" s="23">
        <f t="shared" si="905"/>
        <v>0</v>
      </c>
      <c r="M1049" s="23">
        <f t="shared" si="905"/>
        <v>532</v>
      </c>
      <c r="N1049" s="23">
        <f t="shared" si="905"/>
        <v>0</v>
      </c>
      <c r="O1049" s="23">
        <f t="shared" si="905"/>
        <v>250</v>
      </c>
      <c r="P1049" s="23">
        <f t="shared" si="905"/>
        <v>0</v>
      </c>
      <c r="Q1049" s="23">
        <f>Q971+Q1017</f>
        <v>782</v>
      </c>
      <c r="R1049" s="23">
        <f t="shared" si="905"/>
        <v>0</v>
      </c>
      <c r="S1049" s="23">
        <f t="shared" si="905"/>
        <v>250</v>
      </c>
      <c r="T1049" s="23">
        <f t="shared" si="905"/>
        <v>0</v>
      </c>
      <c r="U1049" s="23">
        <f t="shared" si="905"/>
        <v>0</v>
      </c>
      <c r="V1049" s="23">
        <f t="shared" si="905"/>
        <v>0</v>
      </c>
      <c r="W1049" s="23">
        <f t="shared" si="905"/>
        <v>532</v>
      </c>
      <c r="X1049" s="23">
        <f t="shared" si="905"/>
        <v>0</v>
      </c>
      <c r="Y1049" s="23">
        <f t="shared" si="905"/>
        <v>0</v>
      </c>
      <c r="Z1049" s="23">
        <f t="shared" si="905"/>
        <v>0</v>
      </c>
      <c r="AA1049" s="23">
        <f t="shared" si="905"/>
        <v>782</v>
      </c>
      <c r="AB1049" s="23">
        <f t="shared" si="905"/>
        <v>782</v>
      </c>
      <c r="AC1049" s="23">
        <f t="shared" si="905"/>
        <v>782</v>
      </c>
      <c r="AD1049" s="30"/>
      <c r="AE1049" s="94"/>
    </row>
    <row r="1050" spans="1:31" ht="13.2" customHeight="1" x14ac:dyDescent="0.25">
      <c r="A1050" s="99"/>
      <c r="B1050" s="95" t="s">
        <v>10</v>
      </c>
      <c r="C1050" s="19"/>
      <c r="D1050" s="20"/>
      <c r="E1050" s="20"/>
      <c r="F1050" s="19"/>
      <c r="G1050" s="23">
        <f t="shared" ref="G1050:AC1050" si="906">G972+G1018</f>
        <v>0</v>
      </c>
      <c r="H1050" s="23">
        <f t="shared" si="906"/>
        <v>0</v>
      </c>
      <c r="I1050" s="23">
        <f t="shared" si="906"/>
        <v>0</v>
      </c>
      <c r="J1050" s="23">
        <f t="shared" si="906"/>
        <v>0</v>
      </c>
      <c r="K1050" s="23">
        <f t="shared" si="906"/>
        <v>0</v>
      </c>
      <c r="L1050" s="23">
        <f t="shared" si="906"/>
        <v>0</v>
      </c>
      <c r="M1050" s="23">
        <f t="shared" si="906"/>
        <v>0</v>
      </c>
      <c r="N1050" s="23">
        <f t="shared" si="906"/>
        <v>0</v>
      </c>
      <c r="O1050" s="23">
        <f t="shared" si="906"/>
        <v>0</v>
      </c>
      <c r="P1050" s="23">
        <f t="shared" si="906"/>
        <v>0</v>
      </c>
      <c r="Q1050" s="23">
        <f t="shared" si="906"/>
        <v>0</v>
      </c>
      <c r="R1050" s="23">
        <f t="shared" si="906"/>
        <v>0</v>
      </c>
      <c r="S1050" s="23">
        <f t="shared" si="906"/>
        <v>0</v>
      </c>
      <c r="T1050" s="23">
        <f t="shared" si="906"/>
        <v>0</v>
      </c>
      <c r="U1050" s="23">
        <f t="shared" si="906"/>
        <v>0</v>
      </c>
      <c r="V1050" s="23">
        <f t="shared" si="906"/>
        <v>0</v>
      </c>
      <c r="W1050" s="23">
        <f t="shared" si="906"/>
        <v>0</v>
      </c>
      <c r="X1050" s="23">
        <f t="shared" si="906"/>
        <v>0</v>
      </c>
      <c r="Y1050" s="23">
        <f t="shared" si="906"/>
        <v>0</v>
      </c>
      <c r="Z1050" s="23">
        <f t="shared" si="906"/>
        <v>0</v>
      </c>
      <c r="AA1050" s="23">
        <f t="shared" si="906"/>
        <v>0</v>
      </c>
      <c r="AB1050" s="23">
        <f t="shared" si="906"/>
        <v>0</v>
      </c>
      <c r="AC1050" s="23">
        <f t="shared" si="906"/>
        <v>0</v>
      </c>
      <c r="AD1050" s="30"/>
      <c r="AE1050" s="94"/>
    </row>
    <row r="1051" spans="1:31" x14ac:dyDescent="0.25">
      <c r="A1051" s="102" t="s">
        <v>275</v>
      </c>
      <c r="B1051" s="103"/>
      <c r="C1051" s="103"/>
      <c r="D1051" s="103"/>
      <c r="E1051" s="103"/>
      <c r="F1051" s="103"/>
      <c r="G1051" s="103"/>
      <c r="H1051" s="103"/>
      <c r="I1051" s="103"/>
      <c r="J1051" s="103"/>
      <c r="K1051" s="103"/>
      <c r="L1051" s="103"/>
      <c r="M1051" s="103"/>
      <c r="N1051" s="103"/>
      <c r="O1051" s="103"/>
      <c r="P1051" s="103"/>
      <c r="Q1051" s="103"/>
      <c r="R1051" s="103"/>
      <c r="S1051" s="103"/>
      <c r="T1051" s="103"/>
      <c r="U1051" s="103"/>
      <c r="V1051" s="103"/>
      <c r="W1051" s="103"/>
      <c r="X1051" s="103"/>
      <c r="Y1051" s="103"/>
      <c r="Z1051" s="103"/>
      <c r="AA1051" s="103"/>
      <c r="AB1051" s="103"/>
      <c r="AC1051" s="103"/>
      <c r="AD1051" s="103"/>
      <c r="AE1051" s="104"/>
    </row>
    <row r="1052" spans="1:31" ht="26.4" customHeight="1" x14ac:dyDescent="0.25">
      <c r="A1052" s="99" t="s">
        <v>276</v>
      </c>
      <c r="B1052" s="95" t="s">
        <v>146</v>
      </c>
      <c r="C1052" s="19"/>
      <c r="D1052" s="20"/>
      <c r="E1052" s="20"/>
      <c r="F1052" s="19"/>
      <c r="G1052" s="23">
        <f>G1062+G1071+G1080</f>
        <v>66</v>
      </c>
      <c r="H1052" s="23">
        <f t="shared" ref="H1052:AC1052" si="907">H1062+H1071+H1080</f>
        <v>14</v>
      </c>
      <c r="I1052" s="23">
        <f t="shared" si="907"/>
        <v>14</v>
      </c>
      <c r="J1052" s="23">
        <f t="shared" si="907"/>
        <v>14</v>
      </c>
      <c r="K1052" s="23">
        <f t="shared" si="907"/>
        <v>18</v>
      </c>
      <c r="L1052" s="23">
        <f t="shared" si="907"/>
        <v>0</v>
      </c>
      <c r="M1052" s="23">
        <f t="shared" si="907"/>
        <v>15</v>
      </c>
      <c r="N1052" s="23">
        <f t="shared" si="907"/>
        <v>0</v>
      </c>
      <c r="O1052" s="23">
        <f t="shared" si="907"/>
        <v>19</v>
      </c>
      <c r="P1052" s="23">
        <f t="shared" si="907"/>
        <v>0</v>
      </c>
      <c r="Q1052" s="23">
        <f t="shared" si="907"/>
        <v>76</v>
      </c>
      <c r="R1052" s="23">
        <f t="shared" si="907"/>
        <v>0</v>
      </c>
      <c r="S1052" s="23">
        <f t="shared" si="907"/>
        <v>22</v>
      </c>
      <c r="T1052" s="23">
        <f t="shared" si="907"/>
        <v>0</v>
      </c>
      <c r="U1052" s="23">
        <f t="shared" si="907"/>
        <v>25</v>
      </c>
      <c r="V1052" s="23">
        <f t="shared" si="907"/>
        <v>0</v>
      </c>
      <c r="W1052" s="23">
        <f t="shared" si="907"/>
        <v>9</v>
      </c>
      <c r="X1052" s="23">
        <f t="shared" si="907"/>
        <v>0</v>
      </c>
      <c r="Y1052" s="23">
        <f t="shared" si="907"/>
        <v>20</v>
      </c>
      <c r="Z1052" s="23">
        <f t="shared" si="907"/>
        <v>0</v>
      </c>
      <c r="AA1052" s="23">
        <f t="shared" si="907"/>
        <v>146</v>
      </c>
      <c r="AB1052" s="23">
        <f t="shared" si="907"/>
        <v>146</v>
      </c>
      <c r="AC1052" s="23">
        <f t="shared" si="907"/>
        <v>146</v>
      </c>
      <c r="AD1052" s="100" t="s">
        <v>513</v>
      </c>
      <c r="AE1052" s="100" t="s">
        <v>357</v>
      </c>
    </row>
    <row r="1053" spans="1:31" ht="28.2" customHeight="1" x14ac:dyDescent="0.25">
      <c r="A1053" s="99"/>
      <c r="B1053" s="95" t="s">
        <v>120</v>
      </c>
      <c r="C1053" s="19"/>
      <c r="D1053" s="20"/>
      <c r="E1053" s="20"/>
      <c r="F1053" s="19"/>
      <c r="G1053" s="23">
        <f>ROUND(G1054/G1052,1)</f>
        <v>393.2</v>
      </c>
      <c r="H1053" s="23">
        <f t="shared" ref="H1053:AC1053" si="908">ROUND(H1054/H1052,1)</f>
        <v>182.5</v>
      </c>
      <c r="I1053" s="23">
        <f t="shared" si="908"/>
        <v>182.5</v>
      </c>
      <c r="J1053" s="23">
        <f t="shared" si="908"/>
        <v>182.5</v>
      </c>
      <c r="K1053" s="23">
        <f t="shared" si="908"/>
        <v>487</v>
      </c>
      <c r="L1053" s="23" t="e">
        <f t="shared" si="908"/>
        <v>#DIV/0!</v>
      </c>
      <c r="M1053" s="23">
        <f t="shared" si="908"/>
        <v>261.7</v>
      </c>
      <c r="N1053" s="23" t="e">
        <f t="shared" si="908"/>
        <v>#DIV/0!</v>
      </c>
      <c r="O1053" s="23">
        <f t="shared" si="908"/>
        <v>563.5</v>
      </c>
      <c r="P1053" s="23" t="e">
        <f t="shared" si="908"/>
        <v>#DIV/0!</v>
      </c>
      <c r="Q1053" s="23">
        <f t="shared" si="908"/>
        <v>320.60000000000002</v>
      </c>
      <c r="R1053" s="23" t="e">
        <f t="shared" si="908"/>
        <v>#DIV/0!</v>
      </c>
      <c r="S1053" s="23">
        <f t="shared" si="908"/>
        <v>268.3</v>
      </c>
      <c r="T1053" s="23" t="e">
        <f t="shared" si="908"/>
        <v>#DIV/0!</v>
      </c>
      <c r="U1053" s="23">
        <f t="shared" si="908"/>
        <v>372</v>
      </c>
      <c r="V1053" s="23" t="e">
        <f t="shared" si="908"/>
        <v>#DIV/0!</v>
      </c>
      <c r="W1053" s="23">
        <f t="shared" si="908"/>
        <v>369.8</v>
      </c>
      <c r="X1053" s="23" t="e">
        <f t="shared" si="908"/>
        <v>#DIV/0!</v>
      </c>
      <c r="Y1053" s="23">
        <f t="shared" si="908"/>
        <v>291.7</v>
      </c>
      <c r="Z1053" s="23" t="e">
        <f t="shared" si="908"/>
        <v>#DIV/0!</v>
      </c>
      <c r="AA1053" s="23">
        <f t="shared" si="908"/>
        <v>166.8</v>
      </c>
      <c r="AB1053" s="23">
        <f t="shared" si="908"/>
        <v>166.8</v>
      </c>
      <c r="AC1053" s="23">
        <f t="shared" si="908"/>
        <v>173.5</v>
      </c>
      <c r="AD1053" s="100"/>
      <c r="AE1053" s="100"/>
    </row>
    <row r="1054" spans="1:31" ht="28.2" customHeight="1" x14ac:dyDescent="0.25">
      <c r="A1054" s="99"/>
      <c r="B1054" s="95" t="s">
        <v>101</v>
      </c>
      <c r="C1054" s="19"/>
      <c r="D1054" s="20"/>
      <c r="E1054" s="20"/>
      <c r="F1054" s="19"/>
      <c r="G1054" s="23">
        <f>SUM(G1055:G1061)</f>
        <v>25952</v>
      </c>
      <c r="H1054" s="23">
        <f t="shared" ref="H1054:AC1054" si="909">SUM(H1055:H1061)</f>
        <v>2555</v>
      </c>
      <c r="I1054" s="23">
        <f t="shared" si="909"/>
        <v>2555</v>
      </c>
      <c r="J1054" s="23">
        <f t="shared" si="909"/>
        <v>2555</v>
      </c>
      <c r="K1054" s="23">
        <f t="shared" si="909"/>
        <v>8766</v>
      </c>
      <c r="L1054" s="23">
        <f t="shared" si="909"/>
        <v>0</v>
      </c>
      <c r="M1054" s="23">
        <f t="shared" si="909"/>
        <v>3925</v>
      </c>
      <c r="N1054" s="23">
        <f t="shared" si="909"/>
        <v>0</v>
      </c>
      <c r="O1054" s="23">
        <f t="shared" si="909"/>
        <v>10706</v>
      </c>
      <c r="P1054" s="23">
        <f t="shared" si="909"/>
        <v>0</v>
      </c>
      <c r="Q1054" s="23">
        <f t="shared" si="909"/>
        <v>24364.351000000002</v>
      </c>
      <c r="R1054" s="23">
        <f t="shared" si="909"/>
        <v>2555</v>
      </c>
      <c r="S1054" s="23">
        <f t="shared" si="909"/>
        <v>5902.7</v>
      </c>
      <c r="T1054" s="23">
        <f t="shared" si="909"/>
        <v>2555</v>
      </c>
      <c r="U1054" s="23">
        <f t="shared" si="909"/>
        <v>9299.3510000000006</v>
      </c>
      <c r="V1054" s="23">
        <f t="shared" si="909"/>
        <v>0</v>
      </c>
      <c r="W1054" s="23">
        <f t="shared" si="909"/>
        <v>3328.1</v>
      </c>
      <c r="X1054" s="23">
        <f t="shared" si="909"/>
        <v>0</v>
      </c>
      <c r="Y1054" s="23">
        <f t="shared" si="909"/>
        <v>5834.2</v>
      </c>
      <c r="Z1054" s="23">
        <f t="shared" si="909"/>
        <v>0</v>
      </c>
      <c r="AA1054" s="23">
        <f t="shared" si="909"/>
        <v>24357</v>
      </c>
      <c r="AB1054" s="23">
        <f t="shared" si="909"/>
        <v>24357</v>
      </c>
      <c r="AC1054" s="23">
        <f t="shared" si="909"/>
        <v>25327</v>
      </c>
      <c r="AD1054" s="100"/>
      <c r="AE1054" s="100"/>
    </row>
    <row r="1055" spans="1:31" ht="13.2" customHeight="1" x14ac:dyDescent="0.25">
      <c r="A1055" s="99"/>
      <c r="B1055" s="99" t="s">
        <v>17</v>
      </c>
      <c r="C1055" s="38" t="str">
        <f>C1065</f>
        <v>136</v>
      </c>
      <c r="D1055" s="38" t="str">
        <f t="shared" ref="D1055:F1057" si="910">D1065</f>
        <v>0709</v>
      </c>
      <c r="E1055" s="38" t="str">
        <f t="shared" si="910"/>
        <v>0730003550</v>
      </c>
      <c r="F1055" s="38" t="str">
        <f t="shared" si="910"/>
        <v>244</v>
      </c>
      <c r="G1055" s="23">
        <f>G1065+G1074</f>
        <v>602</v>
      </c>
      <c r="H1055" s="23">
        <f t="shared" ref="H1055:AC1055" si="911">H1065+H1074</f>
        <v>0</v>
      </c>
      <c r="I1055" s="23">
        <f t="shared" si="911"/>
        <v>0</v>
      </c>
      <c r="J1055" s="23">
        <f t="shared" si="911"/>
        <v>0</v>
      </c>
      <c r="K1055" s="23">
        <f t="shared" si="911"/>
        <v>602</v>
      </c>
      <c r="L1055" s="23">
        <f t="shared" si="911"/>
        <v>0</v>
      </c>
      <c r="M1055" s="23">
        <f t="shared" si="911"/>
        <v>0</v>
      </c>
      <c r="N1055" s="23">
        <f t="shared" si="911"/>
        <v>0</v>
      </c>
      <c r="O1055" s="23">
        <f t="shared" si="911"/>
        <v>0</v>
      </c>
      <c r="P1055" s="23">
        <f t="shared" si="911"/>
        <v>0</v>
      </c>
      <c r="Q1055" s="23">
        <f t="shared" si="911"/>
        <v>602</v>
      </c>
      <c r="R1055" s="23">
        <f t="shared" si="911"/>
        <v>0</v>
      </c>
      <c r="S1055" s="23">
        <f t="shared" si="911"/>
        <v>0</v>
      </c>
      <c r="T1055" s="23">
        <f t="shared" si="911"/>
        <v>0</v>
      </c>
      <c r="U1055" s="23">
        <f t="shared" si="911"/>
        <v>602</v>
      </c>
      <c r="V1055" s="23">
        <f t="shared" si="911"/>
        <v>0</v>
      </c>
      <c r="W1055" s="23">
        <f t="shared" si="911"/>
        <v>0</v>
      </c>
      <c r="X1055" s="23">
        <f t="shared" si="911"/>
        <v>0</v>
      </c>
      <c r="Y1055" s="23">
        <f t="shared" si="911"/>
        <v>0</v>
      </c>
      <c r="Z1055" s="23">
        <f t="shared" si="911"/>
        <v>0</v>
      </c>
      <c r="AA1055" s="23">
        <f t="shared" si="911"/>
        <v>602</v>
      </c>
      <c r="AB1055" s="23">
        <f t="shared" si="911"/>
        <v>602</v>
      </c>
      <c r="AC1055" s="23">
        <f t="shared" si="911"/>
        <v>602</v>
      </c>
      <c r="AD1055" s="100"/>
      <c r="AE1055" s="100"/>
    </row>
    <row r="1056" spans="1:31" ht="13.2" customHeight="1" x14ac:dyDescent="0.25">
      <c r="A1056" s="99"/>
      <c r="B1056" s="99"/>
      <c r="C1056" s="38" t="str">
        <f>C1066</f>
        <v>136</v>
      </c>
      <c r="D1056" s="38" t="str">
        <f t="shared" si="910"/>
        <v>0709</v>
      </c>
      <c r="E1056" s="38" t="str">
        <f t="shared" si="910"/>
        <v>0730003550</v>
      </c>
      <c r="F1056" s="38" t="str">
        <f t="shared" si="910"/>
        <v>612</v>
      </c>
      <c r="G1056" s="23">
        <f>G1066+G1075</f>
        <v>1500</v>
      </c>
      <c r="H1056" s="23">
        <f t="shared" ref="H1056:AC1056" si="912">H1066+H1075</f>
        <v>180</v>
      </c>
      <c r="I1056" s="23">
        <f t="shared" si="912"/>
        <v>180</v>
      </c>
      <c r="J1056" s="23">
        <f t="shared" si="912"/>
        <v>180</v>
      </c>
      <c r="K1056" s="23">
        <f t="shared" si="912"/>
        <v>580</v>
      </c>
      <c r="L1056" s="23">
        <f t="shared" si="912"/>
        <v>0</v>
      </c>
      <c r="M1056" s="23">
        <f t="shared" si="912"/>
        <v>370</v>
      </c>
      <c r="N1056" s="23">
        <f t="shared" si="912"/>
        <v>0</v>
      </c>
      <c r="O1056" s="23">
        <f t="shared" si="912"/>
        <v>370</v>
      </c>
      <c r="P1056" s="23">
        <f t="shared" si="912"/>
        <v>0</v>
      </c>
      <c r="Q1056" s="23">
        <f t="shared" si="912"/>
        <v>500</v>
      </c>
      <c r="R1056" s="23">
        <f t="shared" si="912"/>
        <v>180</v>
      </c>
      <c r="S1056" s="23">
        <f t="shared" si="912"/>
        <v>0</v>
      </c>
      <c r="T1056" s="23">
        <f t="shared" si="912"/>
        <v>180</v>
      </c>
      <c r="U1056" s="23">
        <f t="shared" si="912"/>
        <v>500</v>
      </c>
      <c r="V1056" s="23">
        <f t="shared" si="912"/>
        <v>0</v>
      </c>
      <c r="W1056" s="23">
        <f t="shared" si="912"/>
        <v>0</v>
      </c>
      <c r="X1056" s="23">
        <f t="shared" si="912"/>
        <v>0</v>
      </c>
      <c r="Y1056" s="23">
        <f t="shared" si="912"/>
        <v>0</v>
      </c>
      <c r="Z1056" s="23">
        <f t="shared" si="912"/>
        <v>0</v>
      </c>
      <c r="AA1056" s="23">
        <f t="shared" si="912"/>
        <v>1500</v>
      </c>
      <c r="AB1056" s="23">
        <f t="shared" si="912"/>
        <v>1500</v>
      </c>
      <c r="AC1056" s="23">
        <f t="shared" si="912"/>
        <v>1500</v>
      </c>
      <c r="AD1056" s="100"/>
      <c r="AE1056" s="100"/>
    </row>
    <row r="1057" spans="1:31" ht="13.2" customHeight="1" x14ac:dyDescent="0.25">
      <c r="A1057" s="99"/>
      <c r="B1057" s="99"/>
      <c r="C1057" s="38" t="str">
        <f>C1067</f>
        <v>136</v>
      </c>
      <c r="D1057" s="38" t="str">
        <f t="shared" si="910"/>
        <v>0709</v>
      </c>
      <c r="E1057" s="38" t="str">
        <f t="shared" si="910"/>
        <v>0730003550</v>
      </c>
      <c r="F1057" s="38" t="str">
        <f t="shared" si="910"/>
        <v>622</v>
      </c>
      <c r="G1057" s="23">
        <f>G1067+G1076</f>
        <v>22850</v>
      </c>
      <c r="H1057" s="23">
        <f t="shared" ref="H1057:AC1057" si="913">H1067+H1076</f>
        <v>2330</v>
      </c>
      <c r="I1057" s="23">
        <f t="shared" si="913"/>
        <v>2330</v>
      </c>
      <c r="J1057" s="23">
        <f t="shared" si="913"/>
        <v>2330</v>
      </c>
      <c r="K1057" s="23">
        <f t="shared" si="913"/>
        <v>6659</v>
      </c>
      <c r="L1057" s="23">
        <f t="shared" si="913"/>
        <v>0</v>
      </c>
      <c r="M1057" s="23">
        <f t="shared" si="913"/>
        <v>3555</v>
      </c>
      <c r="N1057" s="23">
        <f t="shared" si="913"/>
        <v>0</v>
      </c>
      <c r="O1057" s="23">
        <f t="shared" si="913"/>
        <v>10306</v>
      </c>
      <c r="P1057" s="23">
        <f t="shared" si="913"/>
        <v>0</v>
      </c>
      <c r="Q1057" s="23">
        <f t="shared" si="913"/>
        <v>22012.351000000002</v>
      </c>
      <c r="R1057" s="23">
        <f t="shared" si="913"/>
        <v>2330</v>
      </c>
      <c r="S1057" s="23">
        <f t="shared" si="913"/>
        <v>5872.7</v>
      </c>
      <c r="T1057" s="23">
        <f t="shared" si="913"/>
        <v>2330</v>
      </c>
      <c r="U1057" s="23">
        <f t="shared" si="913"/>
        <v>7007.3510000000006</v>
      </c>
      <c r="V1057" s="23">
        <f t="shared" si="913"/>
        <v>0</v>
      </c>
      <c r="W1057" s="23">
        <f t="shared" si="913"/>
        <v>3328.1</v>
      </c>
      <c r="X1057" s="23">
        <f t="shared" si="913"/>
        <v>0</v>
      </c>
      <c r="Y1057" s="23">
        <f t="shared" si="913"/>
        <v>5804.2</v>
      </c>
      <c r="Z1057" s="23">
        <f t="shared" si="913"/>
        <v>0</v>
      </c>
      <c r="AA1057" s="23">
        <f t="shared" si="913"/>
        <v>21005</v>
      </c>
      <c r="AB1057" s="23">
        <f t="shared" si="913"/>
        <v>21005</v>
      </c>
      <c r="AC1057" s="23">
        <f t="shared" si="913"/>
        <v>21005</v>
      </c>
      <c r="AD1057" s="100"/>
      <c r="AE1057" s="100"/>
    </row>
    <row r="1058" spans="1:31" ht="34.5" customHeight="1" x14ac:dyDescent="0.25">
      <c r="A1058" s="99"/>
      <c r="B1058" s="99"/>
      <c r="C1058" s="38" t="str">
        <f>C1083</f>
        <v>131</v>
      </c>
      <c r="D1058" s="38" t="str">
        <f t="shared" ref="D1058:F1058" si="914">D1083</f>
        <v>0801</v>
      </c>
      <c r="E1058" s="38" t="str">
        <f t="shared" si="914"/>
        <v>0730003550</v>
      </c>
      <c r="F1058" s="38" t="str">
        <f t="shared" si="914"/>
        <v>622</v>
      </c>
      <c r="G1058" s="23">
        <f>G1083</f>
        <v>1000</v>
      </c>
      <c r="H1058" s="23">
        <f t="shared" ref="H1058:AC1058" si="915">H1083</f>
        <v>45</v>
      </c>
      <c r="I1058" s="23">
        <f t="shared" si="915"/>
        <v>45</v>
      </c>
      <c r="J1058" s="23">
        <f t="shared" si="915"/>
        <v>45</v>
      </c>
      <c r="K1058" s="23">
        <f t="shared" si="915"/>
        <v>925</v>
      </c>
      <c r="L1058" s="23">
        <f t="shared" si="915"/>
        <v>0</v>
      </c>
      <c r="M1058" s="23">
        <f t="shared" si="915"/>
        <v>0</v>
      </c>
      <c r="N1058" s="23">
        <f t="shared" si="915"/>
        <v>0</v>
      </c>
      <c r="O1058" s="23">
        <f t="shared" si="915"/>
        <v>30</v>
      </c>
      <c r="P1058" s="23">
        <f t="shared" si="915"/>
        <v>0</v>
      </c>
      <c r="Q1058" s="23">
        <f t="shared" si="915"/>
        <v>1250</v>
      </c>
      <c r="R1058" s="23">
        <f t="shared" si="915"/>
        <v>45</v>
      </c>
      <c r="S1058" s="23">
        <f t="shared" si="915"/>
        <v>30</v>
      </c>
      <c r="T1058" s="23">
        <f t="shared" si="915"/>
        <v>45</v>
      </c>
      <c r="U1058" s="23">
        <f t="shared" si="915"/>
        <v>1190</v>
      </c>
      <c r="V1058" s="23">
        <f t="shared" si="915"/>
        <v>0</v>
      </c>
      <c r="W1058" s="23">
        <f t="shared" si="915"/>
        <v>0</v>
      </c>
      <c r="X1058" s="23">
        <f t="shared" si="915"/>
        <v>0</v>
      </c>
      <c r="Y1058" s="23">
        <f t="shared" si="915"/>
        <v>30</v>
      </c>
      <c r="Z1058" s="23">
        <f t="shared" si="915"/>
        <v>0</v>
      </c>
      <c r="AA1058" s="23">
        <f t="shared" si="915"/>
        <v>1250</v>
      </c>
      <c r="AB1058" s="23">
        <f t="shared" si="915"/>
        <v>1250</v>
      </c>
      <c r="AC1058" s="23">
        <f t="shared" si="915"/>
        <v>2220</v>
      </c>
      <c r="AD1058" s="100"/>
      <c r="AE1058" s="100"/>
    </row>
    <row r="1059" spans="1:31" ht="13.2" customHeight="1" x14ac:dyDescent="0.25">
      <c r="A1059" s="99"/>
      <c r="B1059" s="95" t="s">
        <v>14</v>
      </c>
      <c r="C1059" s="37"/>
      <c r="D1059" s="37"/>
      <c r="E1059" s="37"/>
      <c r="F1059" s="37"/>
      <c r="G1059" s="23">
        <f>G1068+G1077+G1084</f>
        <v>0</v>
      </c>
      <c r="H1059" s="23">
        <f t="shared" ref="H1059:AC1061" si="916">H1068+H1077+H1084</f>
        <v>0</v>
      </c>
      <c r="I1059" s="23">
        <f t="shared" si="916"/>
        <v>0</v>
      </c>
      <c r="J1059" s="23">
        <f t="shared" si="916"/>
        <v>0</v>
      </c>
      <c r="K1059" s="23">
        <f t="shared" si="916"/>
        <v>0</v>
      </c>
      <c r="L1059" s="23">
        <f t="shared" si="916"/>
        <v>0</v>
      </c>
      <c r="M1059" s="23">
        <f t="shared" si="916"/>
        <v>0</v>
      </c>
      <c r="N1059" s="23">
        <f t="shared" si="916"/>
        <v>0</v>
      </c>
      <c r="O1059" s="23">
        <f t="shared" si="916"/>
        <v>0</v>
      </c>
      <c r="P1059" s="23">
        <f t="shared" si="916"/>
        <v>0</v>
      </c>
      <c r="Q1059" s="23">
        <f t="shared" si="916"/>
        <v>0</v>
      </c>
      <c r="R1059" s="23">
        <f t="shared" si="916"/>
        <v>0</v>
      </c>
      <c r="S1059" s="23">
        <f t="shared" si="916"/>
        <v>0</v>
      </c>
      <c r="T1059" s="23">
        <f t="shared" si="916"/>
        <v>0</v>
      </c>
      <c r="U1059" s="23">
        <f t="shared" si="916"/>
        <v>0</v>
      </c>
      <c r="V1059" s="23">
        <f t="shared" si="916"/>
        <v>0</v>
      </c>
      <c r="W1059" s="23">
        <f t="shared" si="916"/>
        <v>0</v>
      </c>
      <c r="X1059" s="23">
        <f t="shared" si="916"/>
        <v>0</v>
      </c>
      <c r="Y1059" s="23">
        <f t="shared" si="916"/>
        <v>0</v>
      </c>
      <c r="Z1059" s="23">
        <f t="shared" si="916"/>
        <v>0</v>
      </c>
      <c r="AA1059" s="23">
        <f t="shared" si="916"/>
        <v>0</v>
      </c>
      <c r="AB1059" s="23">
        <f t="shared" si="916"/>
        <v>0</v>
      </c>
      <c r="AC1059" s="23">
        <f t="shared" si="916"/>
        <v>0</v>
      </c>
      <c r="AD1059" s="100"/>
      <c r="AE1059" s="100"/>
    </row>
    <row r="1060" spans="1:31" x14ac:dyDescent="0.25">
      <c r="A1060" s="99"/>
      <c r="B1060" s="95" t="s">
        <v>15</v>
      </c>
      <c r="C1060" s="37"/>
      <c r="D1060" s="37"/>
      <c r="E1060" s="37"/>
      <c r="F1060" s="37"/>
      <c r="G1060" s="23">
        <f t="shared" ref="G1060:V1061" si="917">G1069+G1078+G1085</f>
        <v>0</v>
      </c>
      <c r="H1060" s="23">
        <f t="shared" si="917"/>
        <v>0</v>
      </c>
      <c r="I1060" s="23">
        <f t="shared" si="917"/>
        <v>0</v>
      </c>
      <c r="J1060" s="23">
        <f t="shared" si="917"/>
        <v>0</v>
      </c>
      <c r="K1060" s="23">
        <f t="shared" si="917"/>
        <v>0</v>
      </c>
      <c r="L1060" s="23">
        <f t="shared" si="917"/>
        <v>0</v>
      </c>
      <c r="M1060" s="23">
        <f t="shared" si="917"/>
        <v>0</v>
      </c>
      <c r="N1060" s="23">
        <f t="shared" si="917"/>
        <v>0</v>
      </c>
      <c r="O1060" s="23">
        <f t="shared" si="917"/>
        <v>0</v>
      </c>
      <c r="P1060" s="23">
        <f t="shared" si="917"/>
        <v>0</v>
      </c>
      <c r="Q1060" s="23">
        <f t="shared" si="917"/>
        <v>0</v>
      </c>
      <c r="R1060" s="23">
        <f t="shared" si="917"/>
        <v>0</v>
      </c>
      <c r="S1060" s="23">
        <f t="shared" si="917"/>
        <v>0</v>
      </c>
      <c r="T1060" s="23">
        <f t="shared" si="917"/>
        <v>0</v>
      </c>
      <c r="U1060" s="23">
        <f t="shared" si="917"/>
        <v>0</v>
      </c>
      <c r="V1060" s="23">
        <f t="shared" si="917"/>
        <v>0</v>
      </c>
      <c r="W1060" s="23">
        <f t="shared" si="916"/>
        <v>0</v>
      </c>
      <c r="X1060" s="23">
        <f t="shared" si="916"/>
        <v>0</v>
      </c>
      <c r="Y1060" s="23">
        <f t="shared" si="916"/>
        <v>0</v>
      </c>
      <c r="Z1060" s="23">
        <f t="shared" si="916"/>
        <v>0</v>
      </c>
      <c r="AA1060" s="23">
        <f t="shared" si="916"/>
        <v>0</v>
      </c>
      <c r="AB1060" s="23">
        <f t="shared" si="916"/>
        <v>0</v>
      </c>
      <c r="AC1060" s="23">
        <f t="shared" si="916"/>
        <v>0</v>
      </c>
      <c r="AD1060" s="100"/>
      <c r="AE1060" s="100"/>
    </row>
    <row r="1061" spans="1:31" ht="31.95" customHeight="1" x14ac:dyDescent="0.25">
      <c r="A1061" s="99"/>
      <c r="B1061" s="95" t="s">
        <v>12</v>
      </c>
      <c r="C1061" s="37"/>
      <c r="D1061" s="37"/>
      <c r="E1061" s="37"/>
      <c r="F1061" s="37"/>
      <c r="G1061" s="23">
        <f t="shared" si="917"/>
        <v>0</v>
      </c>
      <c r="H1061" s="23">
        <f t="shared" si="916"/>
        <v>0</v>
      </c>
      <c r="I1061" s="23">
        <f t="shared" si="916"/>
        <v>0</v>
      </c>
      <c r="J1061" s="23">
        <f t="shared" si="916"/>
        <v>0</v>
      </c>
      <c r="K1061" s="23">
        <f t="shared" si="916"/>
        <v>0</v>
      </c>
      <c r="L1061" s="23">
        <f t="shared" si="916"/>
        <v>0</v>
      </c>
      <c r="M1061" s="23">
        <f t="shared" si="916"/>
        <v>0</v>
      </c>
      <c r="N1061" s="23">
        <f t="shared" si="916"/>
        <v>0</v>
      </c>
      <c r="O1061" s="23">
        <f t="shared" si="916"/>
        <v>0</v>
      </c>
      <c r="P1061" s="23">
        <f t="shared" si="916"/>
        <v>0</v>
      </c>
      <c r="Q1061" s="23">
        <f t="shared" si="916"/>
        <v>0</v>
      </c>
      <c r="R1061" s="23">
        <f t="shared" si="916"/>
        <v>0</v>
      </c>
      <c r="S1061" s="23">
        <f t="shared" si="916"/>
        <v>0</v>
      </c>
      <c r="T1061" s="23">
        <f t="shared" si="916"/>
        <v>0</v>
      </c>
      <c r="U1061" s="23">
        <f t="shared" si="916"/>
        <v>0</v>
      </c>
      <c r="V1061" s="23">
        <f t="shared" si="916"/>
        <v>0</v>
      </c>
      <c r="W1061" s="23">
        <f t="shared" si="916"/>
        <v>0</v>
      </c>
      <c r="X1061" s="23">
        <f t="shared" si="916"/>
        <v>0</v>
      </c>
      <c r="Y1061" s="23">
        <f t="shared" si="916"/>
        <v>0</v>
      </c>
      <c r="Z1061" s="23">
        <f t="shared" si="916"/>
        <v>0</v>
      </c>
      <c r="AA1061" s="23">
        <f t="shared" si="916"/>
        <v>0</v>
      </c>
      <c r="AB1061" s="23">
        <f t="shared" si="916"/>
        <v>0</v>
      </c>
      <c r="AC1061" s="23">
        <f t="shared" si="916"/>
        <v>0</v>
      </c>
      <c r="AD1061" s="100"/>
      <c r="AE1061" s="100"/>
    </row>
    <row r="1062" spans="1:31" ht="22.95" customHeight="1" x14ac:dyDescent="0.25">
      <c r="A1062" s="99" t="s">
        <v>612</v>
      </c>
      <c r="B1062" s="95" t="s">
        <v>146</v>
      </c>
      <c r="C1062" s="19"/>
      <c r="D1062" s="20"/>
      <c r="E1062" s="20"/>
      <c r="F1062" s="19"/>
      <c r="G1062" s="24">
        <f>I1062+K1062+M1062+O1062</f>
        <v>28</v>
      </c>
      <c r="H1062" s="24">
        <f>J1062+L1062+N1062+P1062</f>
        <v>8</v>
      </c>
      <c r="I1062" s="25">
        <v>8</v>
      </c>
      <c r="J1062" s="25">
        <v>8</v>
      </c>
      <c r="K1062" s="25">
        <v>8</v>
      </c>
      <c r="L1062" s="25"/>
      <c r="M1062" s="25">
        <v>5</v>
      </c>
      <c r="N1062" s="25"/>
      <c r="O1062" s="25">
        <v>7</v>
      </c>
      <c r="P1062" s="26"/>
      <c r="Q1062" s="24">
        <v>30</v>
      </c>
      <c r="R1062" s="24">
        <f>T1062+V1062+X1062+Z1062</f>
        <v>0</v>
      </c>
      <c r="S1062" s="24">
        <v>9</v>
      </c>
      <c r="T1062" s="24"/>
      <c r="U1062" s="24">
        <v>8</v>
      </c>
      <c r="V1062" s="24"/>
      <c r="W1062" s="24">
        <v>4</v>
      </c>
      <c r="X1062" s="24"/>
      <c r="Y1062" s="24">
        <v>9</v>
      </c>
      <c r="Z1062" s="24"/>
      <c r="AA1062" s="24">
        <v>100</v>
      </c>
      <c r="AB1062" s="23">
        <v>100</v>
      </c>
      <c r="AC1062" s="23">
        <v>100</v>
      </c>
      <c r="AD1062" s="100" t="s">
        <v>410</v>
      </c>
      <c r="AE1062" s="107" t="s">
        <v>552</v>
      </c>
    </row>
    <row r="1063" spans="1:31" ht="27" customHeight="1" x14ac:dyDescent="0.25">
      <c r="A1063" s="99"/>
      <c r="B1063" s="95" t="s">
        <v>119</v>
      </c>
      <c r="C1063" s="19"/>
      <c r="D1063" s="20"/>
      <c r="E1063" s="20"/>
      <c r="F1063" s="19"/>
      <c r="G1063" s="23">
        <f>ROUND(G1064/G1062,1)</f>
        <v>368.3</v>
      </c>
      <c r="H1063" s="23">
        <f t="shared" ref="H1063:AC1063" si="918">ROUND(H1064/H1062,1)</f>
        <v>153.80000000000001</v>
      </c>
      <c r="I1063" s="23">
        <f t="shared" si="918"/>
        <v>153.80000000000001</v>
      </c>
      <c r="J1063" s="23">
        <f t="shared" si="918"/>
        <v>153.80000000000001</v>
      </c>
      <c r="K1063" s="23">
        <f t="shared" si="918"/>
        <v>497.8</v>
      </c>
      <c r="L1063" s="23" t="e">
        <f t="shared" si="918"/>
        <v>#DIV/0!</v>
      </c>
      <c r="M1063" s="23">
        <f t="shared" si="918"/>
        <v>150</v>
      </c>
      <c r="N1063" s="23" t="e">
        <f t="shared" si="918"/>
        <v>#DIV/0!</v>
      </c>
      <c r="O1063" s="23">
        <f t="shared" si="918"/>
        <v>621.4</v>
      </c>
      <c r="P1063" s="23" t="e">
        <f t="shared" si="918"/>
        <v>#DIV/0!</v>
      </c>
      <c r="Q1063" s="23">
        <f t="shared" si="918"/>
        <v>242</v>
      </c>
      <c r="R1063" s="23" t="e">
        <f t="shared" si="918"/>
        <v>#DIV/0!</v>
      </c>
      <c r="S1063" s="23">
        <f t="shared" si="918"/>
        <v>183.3</v>
      </c>
      <c r="T1063" s="23" t="e">
        <f t="shared" si="918"/>
        <v>#DIV/0!</v>
      </c>
      <c r="U1063" s="23">
        <f t="shared" si="918"/>
        <v>376.2</v>
      </c>
      <c r="V1063" s="23" t="e">
        <f t="shared" si="918"/>
        <v>#DIV/0!</v>
      </c>
      <c r="W1063" s="23">
        <f t="shared" si="918"/>
        <v>150</v>
      </c>
      <c r="X1063" s="23" t="e">
        <f t="shared" si="918"/>
        <v>#DIV/0!</v>
      </c>
      <c r="Y1063" s="23">
        <f t="shared" si="918"/>
        <v>222.2</v>
      </c>
      <c r="Z1063" s="23" t="e">
        <f t="shared" si="918"/>
        <v>#DIV/0!</v>
      </c>
      <c r="AA1063" s="23">
        <f t="shared" si="918"/>
        <v>72.5</v>
      </c>
      <c r="AB1063" s="23">
        <f t="shared" si="918"/>
        <v>72.5</v>
      </c>
      <c r="AC1063" s="23">
        <f t="shared" si="918"/>
        <v>72.5</v>
      </c>
      <c r="AD1063" s="100"/>
      <c r="AE1063" s="108"/>
    </row>
    <row r="1064" spans="1:31" ht="31.95" customHeight="1" x14ac:dyDescent="0.25">
      <c r="A1064" s="99"/>
      <c r="B1064" s="95" t="s">
        <v>101</v>
      </c>
      <c r="C1064" s="19"/>
      <c r="D1064" s="20"/>
      <c r="E1064" s="20"/>
      <c r="F1064" s="19"/>
      <c r="G1064" s="23">
        <f>SUM(G1065:G1070)</f>
        <v>10312</v>
      </c>
      <c r="H1064" s="23">
        <f t="shared" ref="H1064:AC1064" si="919">SUM(H1065:H1070)</f>
        <v>1230</v>
      </c>
      <c r="I1064" s="23">
        <f t="shared" si="919"/>
        <v>1230</v>
      </c>
      <c r="J1064" s="23">
        <f t="shared" si="919"/>
        <v>1230</v>
      </c>
      <c r="K1064" s="23">
        <f t="shared" si="919"/>
        <v>3982</v>
      </c>
      <c r="L1064" s="23">
        <f t="shared" si="919"/>
        <v>0</v>
      </c>
      <c r="M1064" s="23">
        <f t="shared" si="919"/>
        <v>750</v>
      </c>
      <c r="N1064" s="23">
        <f t="shared" si="919"/>
        <v>0</v>
      </c>
      <c r="O1064" s="23">
        <f t="shared" si="919"/>
        <v>4350</v>
      </c>
      <c r="P1064" s="23">
        <f t="shared" si="919"/>
        <v>0</v>
      </c>
      <c r="Q1064" s="23">
        <f>SUM(Q1065:Q1070)</f>
        <v>7259.3510000000006</v>
      </c>
      <c r="R1064" s="23">
        <f t="shared" si="919"/>
        <v>1230</v>
      </c>
      <c r="S1064" s="23">
        <f t="shared" si="919"/>
        <v>1650</v>
      </c>
      <c r="T1064" s="23">
        <f t="shared" si="919"/>
        <v>1230</v>
      </c>
      <c r="U1064" s="23">
        <f t="shared" si="919"/>
        <v>3009.3510000000001</v>
      </c>
      <c r="V1064" s="23">
        <f t="shared" si="919"/>
        <v>0</v>
      </c>
      <c r="W1064" s="23">
        <f t="shared" si="919"/>
        <v>600</v>
      </c>
      <c r="X1064" s="23">
        <f t="shared" si="919"/>
        <v>0</v>
      </c>
      <c r="Y1064" s="23">
        <f t="shared" si="919"/>
        <v>2000</v>
      </c>
      <c r="Z1064" s="23">
        <f t="shared" si="919"/>
        <v>0</v>
      </c>
      <c r="AA1064" s="23">
        <f t="shared" si="919"/>
        <v>7252</v>
      </c>
      <c r="AB1064" s="23">
        <f t="shared" si="919"/>
        <v>7252</v>
      </c>
      <c r="AC1064" s="23">
        <f t="shared" si="919"/>
        <v>7252</v>
      </c>
      <c r="AD1064" s="100"/>
      <c r="AE1064" s="108"/>
    </row>
    <row r="1065" spans="1:31" ht="13.2" customHeight="1" x14ac:dyDescent="0.25">
      <c r="A1065" s="99"/>
      <c r="B1065" s="99" t="s">
        <v>17</v>
      </c>
      <c r="C1065" s="18" t="s">
        <v>48</v>
      </c>
      <c r="D1065" s="18" t="s">
        <v>42</v>
      </c>
      <c r="E1065" s="18" t="s">
        <v>201</v>
      </c>
      <c r="F1065" s="18" t="s">
        <v>56</v>
      </c>
      <c r="G1065" s="23">
        <f t="shared" ref="G1065:G1066" si="920">I1065+K1065+M1065+O1065</f>
        <v>602</v>
      </c>
      <c r="H1065" s="28">
        <f t="shared" ref="H1065:H1070" si="921">J1065+L1065+N1065+P1065</f>
        <v>0</v>
      </c>
      <c r="I1065" s="29"/>
      <c r="J1065" s="29"/>
      <c r="K1065" s="29">
        <v>602</v>
      </c>
      <c r="L1065" s="29"/>
      <c r="M1065" s="29"/>
      <c r="N1065" s="29"/>
      <c r="O1065" s="29"/>
      <c r="P1065" s="28"/>
      <c r="Q1065" s="23">
        <f t="shared" ref="Q1065:Q1066" si="922">S1065+U1065+W1065+Y1065</f>
        <v>602</v>
      </c>
      <c r="R1065" s="28">
        <f t="shared" ref="R1065:R1070" si="923">T1065+V1065+X1065+Z1065</f>
        <v>0</v>
      </c>
      <c r="S1065" s="29"/>
      <c r="T1065" s="29"/>
      <c r="U1065" s="29">
        <v>602</v>
      </c>
      <c r="V1065" s="29"/>
      <c r="W1065" s="29"/>
      <c r="X1065" s="29"/>
      <c r="Y1065" s="29"/>
      <c r="Z1065" s="23"/>
      <c r="AA1065" s="23">
        <v>602</v>
      </c>
      <c r="AB1065" s="23">
        <v>602</v>
      </c>
      <c r="AC1065" s="23">
        <v>602</v>
      </c>
      <c r="AD1065" s="100"/>
      <c r="AE1065" s="108"/>
    </row>
    <row r="1066" spans="1:31" ht="13.2" customHeight="1" x14ac:dyDescent="0.25">
      <c r="A1066" s="99"/>
      <c r="B1066" s="99"/>
      <c r="C1066" s="18" t="s">
        <v>48</v>
      </c>
      <c r="D1066" s="18" t="s">
        <v>42</v>
      </c>
      <c r="E1066" s="18" t="s">
        <v>201</v>
      </c>
      <c r="F1066" s="18" t="s">
        <v>55</v>
      </c>
      <c r="G1066" s="23">
        <f t="shared" si="920"/>
        <v>500</v>
      </c>
      <c r="H1066" s="28">
        <f t="shared" si="921"/>
        <v>0</v>
      </c>
      <c r="I1066" s="29">
        <v>0</v>
      </c>
      <c r="J1066" s="29"/>
      <c r="K1066" s="29">
        <v>500</v>
      </c>
      <c r="L1066" s="29"/>
      <c r="M1066" s="29"/>
      <c r="N1066" s="29"/>
      <c r="O1066" s="29"/>
      <c r="P1066" s="28"/>
      <c r="Q1066" s="23">
        <f t="shared" si="922"/>
        <v>500</v>
      </c>
      <c r="R1066" s="28">
        <f t="shared" si="923"/>
        <v>0</v>
      </c>
      <c r="S1066" s="29">
        <v>0</v>
      </c>
      <c r="T1066" s="29"/>
      <c r="U1066" s="29">
        <v>500</v>
      </c>
      <c r="V1066" s="29"/>
      <c r="W1066" s="29"/>
      <c r="X1066" s="29"/>
      <c r="Y1066" s="29"/>
      <c r="Z1066" s="23"/>
      <c r="AA1066" s="23">
        <v>500</v>
      </c>
      <c r="AB1066" s="23">
        <v>500</v>
      </c>
      <c r="AC1066" s="23">
        <v>500</v>
      </c>
      <c r="AD1066" s="100"/>
      <c r="AE1066" s="108"/>
    </row>
    <row r="1067" spans="1:31" x14ac:dyDescent="0.25">
      <c r="A1067" s="99"/>
      <c r="B1067" s="99"/>
      <c r="C1067" s="18" t="s">
        <v>48</v>
      </c>
      <c r="D1067" s="18" t="s">
        <v>42</v>
      </c>
      <c r="E1067" s="18" t="s">
        <v>201</v>
      </c>
      <c r="F1067" s="18" t="s">
        <v>54</v>
      </c>
      <c r="G1067" s="23">
        <f>I1067+K1067+M1067+O1067</f>
        <v>9210</v>
      </c>
      <c r="H1067" s="28">
        <f t="shared" si="921"/>
        <v>1230</v>
      </c>
      <c r="I1067" s="29">
        <v>1230</v>
      </c>
      <c r="J1067" s="29">
        <v>1230</v>
      </c>
      <c r="K1067" s="29">
        <v>2880</v>
      </c>
      <c r="L1067" s="29"/>
      <c r="M1067" s="29">
        <v>750</v>
      </c>
      <c r="N1067" s="29"/>
      <c r="O1067" s="29">
        <v>4350</v>
      </c>
      <c r="P1067" s="28"/>
      <c r="Q1067" s="23">
        <f>S1067+U1067+W1067+Y1067</f>
        <v>6157.3510000000006</v>
      </c>
      <c r="R1067" s="28">
        <f t="shared" si="923"/>
        <v>1230</v>
      </c>
      <c r="S1067" s="29">
        <v>1650</v>
      </c>
      <c r="T1067" s="29">
        <v>1230</v>
      </c>
      <c r="U1067" s="29">
        <f>1900+7.351</f>
        <v>1907.3510000000001</v>
      </c>
      <c r="V1067" s="29"/>
      <c r="W1067" s="29">
        <v>600</v>
      </c>
      <c r="X1067" s="29"/>
      <c r="Y1067" s="29">
        <v>2000</v>
      </c>
      <c r="Z1067" s="23"/>
      <c r="AA1067" s="23">
        <v>6150</v>
      </c>
      <c r="AB1067" s="23">
        <v>6150</v>
      </c>
      <c r="AC1067" s="23">
        <v>6150</v>
      </c>
      <c r="AD1067" s="100"/>
      <c r="AE1067" s="108"/>
    </row>
    <row r="1068" spans="1:31" ht="13.2" customHeight="1" x14ac:dyDescent="0.25">
      <c r="A1068" s="99"/>
      <c r="B1068" s="95" t="s">
        <v>14</v>
      </c>
      <c r="C1068" s="19"/>
      <c r="D1068" s="20"/>
      <c r="E1068" s="20"/>
      <c r="F1068" s="19"/>
      <c r="G1068" s="23">
        <f t="shared" ref="G1068:G1069" si="924">I1068+K1068+M1068+O1068</f>
        <v>0</v>
      </c>
      <c r="H1068" s="28">
        <f t="shared" si="921"/>
        <v>0</v>
      </c>
      <c r="I1068" s="29"/>
      <c r="J1068" s="29"/>
      <c r="K1068" s="29"/>
      <c r="L1068" s="29"/>
      <c r="M1068" s="29"/>
      <c r="N1068" s="29"/>
      <c r="O1068" s="29"/>
      <c r="P1068" s="28"/>
      <c r="Q1068" s="23">
        <f t="shared" ref="Q1068:Q1070" si="925">S1068+U1068+W1068+Y1068</f>
        <v>0</v>
      </c>
      <c r="R1068" s="28">
        <f t="shared" si="923"/>
        <v>0</v>
      </c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100"/>
      <c r="AE1068" s="108"/>
    </row>
    <row r="1069" spans="1:31" ht="26.4" customHeight="1" x14ac:dyDescent="0.25">
      <c r="A1069" s="99"/>
      <c r="B1069" s="95" t="s">
        <v>15</v>
      </c>
      <c r="C1069" s="19"/>
      <c r="D1069" s="20"/>
      <c r="E1069" s="20"/>
      <c r="F1069" s="19"/>
      <c r="G1069" s="23">
        <f t="shared" si="924"/>
        <v>0</v>
      </c>
      <c r="H1069" s="28">
        <f t="shared" si="921"/>
        <v>0</v>
      </c>
      <c r="I1069" s="29"/>
      <c r="J1069" s="29"/>
      <c r="K1069" s="29"/>
      <c r="L1069" s="29"/>
      <c r="M1069" s="29"/>
      <c r="N1069" s="29"/>
      <c r="O1069" s="29"/>
      <c r="P1069" s="28"/>
      <c r="Q1069" s="23">
        <f t="shared" si="925"/>
        <v>0</v>
      </c>
      <c r="R1069" s="28">
        <f t="shared" si="923"/>
        <v>0</v>
      </c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100"/>
      <c r="AE1069" s="108"/>
    </row>
    <row r="1070" spans="1:31" ht="13.2" customHeight="1" x14ac:dyDescent="0.25">
      <c r="A1070" s="99"/>
      <c r="B1070" s="95" t="s">
        <v>12</v>
      </c>
      <c r="C1070" s="19"/>
      <c r="D1070" s="20"/>
      <c r="E1070" s="20"/>
      <c r="F1070" s="19"/>
      <c r="G1070" s="23">
        <f t="shared" ref="G1070" si="926">I1070+K1070+M1070+O1070</f>
        <v>0</v>
      </c>
      <c r="H1070" s="28">
        <f t="shared" si="921"/>
        <v>0</v>
      </c>
      <c r="I1070" s="29"/>
      <c r="J1070" s="29"/>
      <c r="K1070" s="29"/>
      <c r="L1070" s="29"/>
      <c r="M1070" s="29"/>
      <c r="N1070" s="29"/>
      <c r="O1070" s="29"/>
      <c r="P1070" s="28"/>
      <c r="Q1070" s="23">
        <f t="shared" si="925"/>
        <v>0</v>
      </c>
      <c r="R1070" s="28">
        <f t="shared" si="923"/>
        <v>0</v>
      </c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100"/>
      <c r="AE1070" s="109"/>
    </row>
    <row r="1071" spans="1:31" ht="22.2" customHeight="1" x14ac:dyDescent="0.25">
      <c r="A1071" s="99" t="s">
        <v>277</v>
      </c>
      <c r="B1071" s="95" t="s">
        <v>158</v>
      </c>
      <c r="C1071" s="19"/>
      <c r="D1071" s="20"/>
      <c r="E1071" s="20"/>
      <c r="F1071" s="19"/>
      <c r="G1071" s="24">
        <f>I1071+K1071+M1071+O1071</f>
        <v>34</v>
      </c>
      <c r="H1071" s="24">
        <f>J1071+L1071+N1071+P1071</f>
        <v>5</v>
      </c>
      <c r="I1071" s="25">
        <v>5</v>
      </c>
      <c r="J1071" s="25">
        <v>5</v>
      </c>
      <c r="K1071" s="25">
        <v>8</v>
      </c>
      <c r="L1071" s="25"/>
      <c r="M1071" s="25">
        <v>10</v>
      </c>
      <c r="N1071" s="25"/>
      <c r="O1071" s="25">
        <v>11</v>
      </c>
      <c r="P1071" s="26"/>
      <c r="Q1071" s="24">
        <v>42</v>
      </c>
      <c r="R1071" s="24">
        <f>T1071+V1071+X1071+Z1071</f>
        <v>0</v>
      </c>
      <c r="S1071" s="24">
        <v>12</v>
      </c>
      <c r="T1071" s="24"/>
      <c r="U1071" s="24">
        <v>15</v>
      </c>
      <c r="V1071" s="24"/>
      <c r="W1071" s="24">
        <v>5</v>
      </c>
      <c r="X1071" s="24"/>
      <c r="Y1071" s="24">
        <v>10</v>
      </c>
      <c r="Z1071" s="24"/>
      <c r="AA1071" s="24">
        <v>42</v>
      </c>
      <c r="AB1071" s="23">
        <v>42</v>
      </c>
      <c r="AC1071" s="23">
        <v>42</v>
      </c>
      <c r="AD1071" s="100" t="s">
        <v>412</v>
      </c>
      <c r="AE1071" s="107" t="s">
        <v>553</v>
      </c>
    </row>
    <row r="1072" spans="1:31" ht="31.95" customHeight="1" x14ac:dyDescent="0.25">
      <c r="A1072" s="99"/>
      <c r="B1072" s="95" t="s">
        <v>117</v>
      </c>
      <c r="C1072" s="19"/>
      <c r="D1072" s="20"/>
      <c r="E1072" s="20"/>
      <c r="F1072" s="19"/>
      <c r="G1072" s="23">
        <f>ROUND(G1073/G1071,1)</f>
        <v>430.6</v>
      </c>
      <c r="H1072" s="23">
        <f t="shared" ref="H1072:AC1072" si="927">ROUND(H1073/H1071,1)</f>
        <v>256</v>
      </c>
      <c r="I1072" s="23">
        <f t="shared" si="927"/>
        <v>256</v>
      </c>
      <c r="J1072" s="23">
        <f t="shared" si="927"/>
        <v>256</v>
      </c>
      <c r="K1072" s="23">
        <f t="shared" si="927"/>
        <v>482.4</v>
      </c>
      <c r="L1072" s="23" t="e">
        <f t="shared" si="927"/>
        <v>#DIV/0!</v>
      </c>
      <c r="M1072" s="23">
        <f t="shared" si="927"/>
        <v>317.5</v>
      </c>
      <c r="N1072" s="23" t="e">
        <f t="shared" si="927"/>
        <v>#DIV/0!</v>
      </c>
      <c r="O1072" s="23">
        <f t="shared" si="927"/>
        <v>575.1</v>
      </c>
      <c r="P1072" s="23" t="e">
        <f t="shared" si="927"/>
        <v>#DIV/0!</v>
      </c>
      <c r="Q1072" s="23">
        <f t="shared" si="927"/>
        <v>377.5</v>
      </c>
      <c r="R1072" s="23" t="e">
        <f t="shared" si="927"/>
        <v>#DIV/0!</v>
      </c>
      <c r="S1072" s="23">
        <f t="shared" si="927"/>
        <v>351.9</v>
      </c>
      <c r="T1072" s="23" t="e">
        <f t="shared" si="927"/>
        <v>#DIV/0!</v>
      </c>
      <c r="U1072" s="23">
        <f t="shared" si="927"/>
        <v>340</v>
      </c>
      <c r="V1072" s="23" t="e">
        <f t="shared" si="927"/>
        <v>#DIV/0!</v>
      </c>
      <c r="W1072" s="23">
        <f t="shared" si="927"/>
        <v>545.6</v>
      </c>
      <c r="X1072" s="23" t="e">
        <f t="shared" si="927"/>
        <v>#DIV/0!</v>
      </c>
      <c r="Y1072" s="23">
        <f t="shared" si="927"/>
        <v>380.4</v>
      </c>
      <c r="Z1072" s="23" t="e">
        <f t="shared" si="927"/>
        <v>#DIV/0!</v>
      </c>
      <c r="AA1072" s="23">
        <f t="shared" si="927"/>
        <v>377.5</v>
      </c>
      <c r="AB1072" s="23">
        <f t="shared" si="927"/>
        <v>377.5</v>
      </c>
      <c r="AC1072" s="23">
        <f t="shared" si="927"/>
        <v>377.5</v>
      </c>
      <c r="AD1072" s="100"/>
      <c r="AE1072" s="108"/>
    </row>
    <row r="1073" spans="1:31" ht="25.2" customHeight="1" x14ac:dyDescent="0.25">
      <c r="A1073" s="99"/>
      <c r="B1073" s="95" t="s">
        <v>101</v>
      </c>
      <c r="C1073" s="19"/>
      <c r="D1073" s="20"/>
      <c r="E1073" s="20"/>
      <c r="F1073" s="19"/>
      <c r="G1073" s="23">
        <f>SUM(G1074:G1079)</f>
        <v>14640</v>
      </c>
      <c r="H1073" s="23">
        <f t="shared" ref="H1073:AC1073" si="928">SUM(H1074:H1079)</f>
        <v>1280</v>
      </c>
      <c r="I1073" s="23">
        <f t="shared" si="928"/>
        <v>1280</v>
      </c>
      <c r="J1073" s="23">
        <f t="shared" si="928"/>
        <v>1280</v>
      </c>
      <c r="K1073" s="23">
        <f t="shared" si="928"/>
        <v>3859</v>
      </c>
      <c r="L1073" s="23">
        <f t="shared" si="928"/>
        <v>0</v>
      </c>
      <c r="M1073" s="23">
        <f t="shared" si="928"/>
        <v>3175</v>
      </c>
      <c r="N1073" s="23">
        <f t="shared" si="928"/>
        <v>0</v>
      </c>
      <c r="O1073" s="23">
        <f t="shared" si="928"/>
        <v>6326</v>
      </c>
      <c r="P1073" s="23">
        <f t="shared" si="928"/>
        <v>0</v>
      </c>
      <c r="Q1073" s="23">
        <f>SUM(Q1074:Q1079)</f>
        <v>15855</v>
      </c>
      <c r="R1073" s="23">
        <f t="shared" si="928"/>
        <v>1280</v>
      </c>
      <c r="S1073" s="23">
        <f t="shared" si="928"/>
        <v>4222.7</v>
      </c>
      <c r="T1073" s="23">
        <f t="shared" si="928"/>
        <v>1280</v>
      </c>
      <c r="U1073" s="23">
        <f t="shared" si="928"/>
        <v>5100</v>
      </c>
      <c r="V1073" s="23">
        <f t="shared" si="928"/>
        <v>0</v>
      </c>
      <c r="W1073" s="23">
        <f t="shared" si="928"/>
        <v>2728.1</v>
      </c>
      <c r="X1073" s="23">
        <f t="shared" si="928"/>
        <v>0</v>
      </c>
      <c r="Y1073" s="23">
        <f t="shared" si="928"/>
        <v>3804.2</v>
      </c>
      <c r="Z1073" s="23">
        <f t="shared" si="928"/>
        <v>0</v>
      </c>
      <c r="AA1073" s="23">
        <f t="shared" si="928"/>
        <v>15855</v>
      </c>
      <c r="AB1073" s="23">
        <f t="shared" si="928"/>
        <v>15855</v>
      </c>
      <c r="AC1073" s="23">
        <f t="shared" si="928"/>
        <v>15855</v>
      </c>
      <c r="AD1073" s="100"/>
      <c r="AE1073" s="108"/>
    </row>
    <row r="1074" spans="1:31" ht="13.2" customHeight="1" x14ac:dyDescent="0.25">
      <c r="A1074" s="99"/>
      <c r="B1074" s="99" t="s">
        <v>17</v>
      </c>
      <c r="C1074" s="18" t="s">
        <v>48</v>
      </c>
      <c r="D1074" s="18" t="s">
        <v>42</v>
      </c>
      <c r="E1074" s="18" t="s">
        <v>201</v>
      </c>
      <c r="F1074" s="18" t="s">
        <v>56</v>
      </c>
      <c r="G1074" s="23">
        <f t="shared" ref="G1074:G1078" si="929">I1074+K1074+M1074+O1074</f>
        <v>0</v>
      </c>
      <c r="H1074" s="28">
        <f t="shared" ref="H1074:H1079" si="930">J1074+L1074+N1074+P1074</f>
        <v>0</v>
      </c>
      <c r="I1074" s="29"/>
      <c r="J1074" s="29"/>
      <c r="K1074" s="29"/>
      <c r="L1074" s="29"/>
      <c r="M1074" s="29"/>
      <c r="N1074" s="29"/>
      <c r="O1074" s="29"/>
      <c r="P1074" s="28"/>
      <c r="Q1074" s="23">
        <f t="shared" ref="Q1074:Q1075" si="931">S1074+U1074+W1074+Y1074</f>
        <v>0</v>
      </c>
      <c r="R1074" s="28">
        <f t="shared" ref="R1074:R1079" si="932">T1074+V1074+X1074+Z1074</f>
        <v>0</v>
      </c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100"/>
      <c r="AE1074" s="108"/>
    </row>
    <row r="1075" spans="1:31" ht="13.2" customHeight="1" x14ac:dyDescent="0.25">
      <c r="A1075" s="99"/>
      <c r="B1075" s="99"/>
      <c r="C1075" s="18" t="s">
        <v>48</v>
      </c>
      <c r="D1075" s="18" t="s">
        <v>42</v>
      </c>
      <c r="E1075" s="18" t="s">
        <v>201</v>
      </c>
      <c r="F1075" s="18" t="s">
        <v>54</v>
      </c>
      <c r="G1075" s="23">
        <f t="shared" si="929"/>
        <v>1000</v>
      </c>
      <c r="H1075" s="28">
        <f t="shared" si="930"/>
        <v>180</v>
      </c>
      <c r="I1075" s="29">
        <v>180</v>
      </c>
      <c r="J1075" s="29">
        <v>180</v>
      </c>
      <c r="K1075" s="29">
        <v>80</v>
      </c>
      <c r="L1075" s="29"/>
      <c r="M1075" s="29">
        <v>370</v>
      </c>
      <c r="N1075" s="29"/>
      <c r="O1075" s="29">
        <v>370</v>
      </c>
      <c r="P1075" s="28"/>
      <c r="Q1075" s="23">
        <f t="shared" si="931"/>
        <v>0</v>
      </c>
      <c r="R1075" s="28">
        <f t="shared" si="932"/>
        <v>180</v>
      </c>
      <c r="S1075" s="29">
        <v>0</v>
      </c>
      <c r="T1075" s="29">
        <v>180</v>
      </c>
      <c r="U1075" s="29"/>
      <c r="V1075" s="29"/>
      <c r="W1075" s="29"/>
      <c r="X1075" s="29"/>
      <c r="Y1075" s="29"/>
      <c r="Z1075" s="23"/>
      <c r="AA1075" s="23">
        <v>1000</v>
      </c>
      <c r="AB1075" s="23">
        <v>1000</v>
      </c>
      <c r="AC1075" s="23">
        <v>1000</v>
      </c>
      <c r="AD1075" s="100"/>
      <c r="AE1075" s="108"/>
    </row>
    <row r="1076" spans="1:31" ht="26.4" customHeight="1" x14ac:dyDescent="0.25">
      <c r="A1076" s="99"/>
      <c r="B1076" s="99"/>
      <c r="C1076" s="18" t="s">
        <v>48</v>
      </c>
      <c r="D1076" s="18" t="s">
        <v>42</v>
      </c>
      <c r="E1076" s="18" t="s">
        <v>201</v>
      </c>
      <c r="F1076" s="18" t="s">
        <v>54</v>
      </c>
      <c r="G1076" s="23">
        <f>I1076+K1076+M1076+O1076</f>
        <v>13640</v>
      </c>
      <c r="H1076" s="28">
        <f t="shared" si="930"/>
        <v>1100</v>
      </c>
      <c r="I1076" s="29">
        <v>1100</v>
      </c>
      <c r="J1076" s="29">
        <v>1100</v>
      </c>
      <c r="K1076" s="29">
        <v>3779</v>
      </c>
      <c r="L1076" s="29"/>
      <c r="M1076" s="29">
        <v>2805</v>
      </c>
      <c r="N1076" s="29"/>
      <c r="O1076" s="29">
        <v>5956</v>
      </c>
      <c r="P1076" s="28"/>
      <c r="Q1076" s="23">
        <f>S1076+U1076+W1076+Y1076</f>
        <v>15855</v>
      </c>
      <c r="R1076" s="28">
        <f t="shared" si="932"/>
        <v>1100</v>
      </c>
      <c r="S1076" s="29">
        <v>4222.7</v>
      </c>
      <c r="T1076" s="29">
        <v>1100</v>
      </c>
      <c r="U1076" s="29">
        <f>4760+340</f>
        <v>5100</v>
      </c>
      <c r="V1076" s="29"/>
      <c r="W1076" s="29">
        <f>2298.1+430</f>
        <v>2728.1</v>
      </c>
      <c r="X1076" s="29"/>
      <c r="Y1076" s="29">
        <f>3574.2+230</f>
        <v>3804.2</v>
      </c>
      <c r="Z1076" s="23"/>
      <c r="AA1076" s="23">
        <v>14855</v>
      </c>
      <c r="AB1076" s="23">
        <v>14855</v>
      </c>
      <c r="AC1076" s="23">
        <v>14855</v>
      </c>
      <c r="AD1076" s="100"/>
      <c r="AE1076" s="108"/>
    </row>
    <row r="1077" spans="1:31" ht="13.2" customHeight="1" x14ac:dyDescent="0.25">
      <c r="A1077" s="99"/>
      <c r="B1077" s="95" t="s">
        <v>14</v>
      </c>
      <c r="C1077" s="19"/>
      <c r="D1077" s="20"/>
      <c r="E1077" s="20"/>
      <c r="F1077" s="19"/>
      <c r="G1077" s="23">
        <f t="shared" si="929"/>
        <v>0</v>
      </c>
      <c r="H1077" s="28">
        <f t="shared" si="930"/>
        <v>0</v>
      </c>
      <c r="I1077" s="29"/>
      <c r="J1077" s="29"/>
      <c r="K1077" s="29"/>
      <c r="L1077" s="29"/>
      <c r="M1077" s="29"/>
      <c r="N1077" s="29"/>
      <c r="O1077" s="29"/>
      <c r="P1077" s="28"/>
      <c r="Q1077" s="23">
        <f t="shared" ref="Q1077:Q1078" si="933">S1077+U1077+W1077+Y1077</f>
        <v>0</v>
      </c>
      <c r="R1077" s="28">
        <f t="shared" si="932"/>
        <v>0</v>
      </c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100"/>
      <c r="AE1077" s="108"/>
    </row>
    <row r="1078" spans="1:31" ht="13.2" customHeight="1" x14ac:dyDescent="0.25">
      <c r="A1078" s="99"/>
      <c r="B1078" s="95" t="s">
        <v>15</v>
      </c>
      <c r="C1078" s="19"/>
      <c r="D1078" s="20"/>
      <c r="E1078" s="20"/>
      <c r="F1078" s="19"/>
      <c r="G1078" s="23">
        <f t="shared" si="929"/>
        <v>0</v>
      </c>
      <c r="H1078" s="28">
        <f t="shared" si="930"/>
        <v>0</v>
      </c>
      <c r="I1078" s="29"/>
      <c r="J1078" s="29"/>
      <c r="K1078" s="29"/>
      <c r="L1078" s="29"/>
      <c r="M1078" s="29"/>
      <c r="N1078" s="29"/>
      <c r="O1078" s="29"/>
      <c r="P1078" s="28"/>
      <c r="Q1078" s="23">
        <f t="shared" si="933"/>
        <v>0</v>
      </c>
      <c r="R1078" s="28">
        <f t="shared" si="932"/>
        <v>0</v>
      </c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100"/>
      <c r="AE1078" s="108"/>
    </row>
    <row r="1079" spans="1:31" x14ac:dyDescent="0.25">
      <c r="A1079" s="99"/>
      <c r="B1079" s="95" t="s">
        <v>12</v>
      </c>
      <c r="C1079" s="19"/>
      <c r="D1079" s="20"/>
      <c r="E1079" s="20"/>
      <c r="F1079" s="19"/>
      <c r="G1079" s="23">
        <f>I1079+K1079+M1079+O1079</f>
        <v>0</v>
      </c>
      <c r="H1079" s="28">
        <f t="shared" si="930"/>
        <v>0</v>
      </c>
      <c r="I1079" s="29"/>
      <c r="J1079" s="29"/>
      <c r="K1079" s="29"/>
      <c r="L1079" s="29"/>
      <c r="M1079" s="29"/>
      <c r="N1079" s="29"/>
      <c r="O1079" s="29"/>
      <c r="P1079" s="28"/>
      <c r="Q1079" s="23">
        <f>S1079+U1079+W1079+Y1079</f>
        <v>0</v>
      </c>
      <c r="R1079" s="28">
        <f t="shared" si="932"/>
        <v>0</v>
      </c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  <c r="AD1079" s="100"/>
      <c r="AE1079" s="109"/>
    </row>
    <row r="1080" spans="1:31" ht="28.2" customHeight="1" x14ac:dyDescent="0.25">
      <c r="A1080" s="99" t="s">
        <v>420</v>
      </c>
      <c r="B1080" s="95" t="s">
        <v>158</v>
      </c>
      <c r="C1080" s="19"/>
      <c r="D1080" s="20"/>
      <c r="E1080" s="20"/>
      <c r="F1080" s="19"/>
      <c r="G1080" s="23">
        <f>I1080+K1080+M1080+O1080</f>
        <v>4</v>
      </c>
      <c r="H1080" s="23">
        <f>J1080+L1080+N1080+P1080</f>
        <v>1</v>
      </c>
      <c r="I1080" s="29">
        <v>1</v>
      </c>
      <c r="J1080" s="29">
        <v>1</v>
      </c>
      <c r="K1080" s="29">
        <v>2</v>
      </c>
      <c r="L1080" s="29"/>
      <c r="M1080" s="29"/>
      <c r="N1080" s="29"/>
      <c r="O1080" s="29">
        <v>1</v>
      </c>
      <c r="P1080" s="28"/>
      <c r="Q1080" s="23">
        <v>4</v>
      </c>
      <c r="R1080" s="23">
        <f>T1080+V1080+X1080+Z1080</f>
        <v>0</v>
      </c>
      <c r="S1080" s="23">
        <v>1</v>
      </c>
      <c r="T1080" s="23"/>
      <c r="U1080" s="23">
        <v>2</v>
      </c>
      <c r="V1080" s="23"/>
      <c r="W1080" s="23">
        <v>0</v>
      </c>
      <c r="X1080" s="23"/>
      <c r="Y1080" s="23">
        <v>1</v>
      </c>
      <c r="Z1080" s="23"/>
      <c r="AA1080" s="23">
        <v>4</v>
      </c>
      <c r="AB1080" s="23">
        <v>4</v>
      </c>
      <c r="AC1080" s="23">
        <v>4</v>
      </c>
      <c r="AD1080" s="100" t="s">
        <v>417</v>
      </c>
      <c r="AE1080" s="107" t="s">
        <v>429</v>
      </c>
    </row>
    <row r="1081" spans="1:31" ht="26.4" x14ac:dyDescent="0.25">
      <c r="A1081" s="99"/>
      <c r="B1081" s="95" t="s">
        <v>117</v>
      </c>
      <c r="C1081" s="19"/>
      <c r="D1081" s="20"/>
      <c r="E1081" s="20"/>
      <c r="F1081" s="19"/>
      <c r="G1081" s="23">
        <f t="shared" ref="G1081:AC1081" si="934">ROUND(G1082/G1080,1)</f>
        <v>250</v>
      </c>
      <c r="H1081" s="23">
        <f t="shared" si="934"/>
        <v>45</v>
      </c>
      <c r="I1081" s="23">
        <f t="shared" si="934"/>
        <v>45</v>
      </c>
      <c r="J1081" s="23">
        <f t="shared" si="934"/>
        <v>45</v>
      </c>
      <c r="K1081" s="23">
        <f t="shared" si="934"/>
        <v>462.5</v>
      </c>
      <c r="L1081" s="23" t="e">
        <f t="shared" si="934"/>
        <v>#DIV/0!</v>
      </c>
      <c r="M1081" s="23" t="e">
        <f t="shared" si="934"/>
        <v>#DIV/0!</v>
      </c>
      <c r="N1081" s="23" t="e">
        <f t="shared" si="934"/>
        <v>#DIV/0!</v>
      </c>
      <c r="O1081" s="23">
        <f t="shared" si="934"/>
        <v>30</v>
      </c>
      <c r="P1081" s="23" t="e">
        <f t="shared" si="934"/>
        <v>#DIV/0!</v>
      </c>
      <c r="Q1081" s="36">
        <f t="shared" si="934"/>
        <v>312.5</v>
      </c>
      <c r="R1081" s="36" t="e">
        <f t="shared" si="934"/>
        <v>#DIV/0!</v>
      </c>
      <c r="S1081" s="36">
        <f t="shared" si="934"/>
        <v>30</v>
      </c>
      <c r="T1081" s="36" t="e">
        <f t="shared" si="934"/>
        <v>#DIV/0!</v>
      </c>
      <c r="U1081" s="36">
        <f t="shared" si="934"/>
        <v>595</v>
      </c>
      <c r="V1081" s="36" t="e">
        <f t="shared" si="934"/>
        <v>#DIV/0!</v>
      </c>
      <c r="W1081" s="27" t="e">
        <f t="shared" si="934"/>
        <v>#DIV/0!</v>
      </c>
      <c r="X1081" s="36" t="e">
        <f t="shared" si="934"/>
        <v>#DIV/0!</v>
      </c>
      <c r="Y1081" s="36">
        <f t="shared" si="934"/>
        <v>30</v>
      </c>
      <c r="Z1081" s="36" t="e">
        <f t="shared" si="934"/>
        <v>#DIV/0!</v>
      </c>
      <c r="AA1081" s="36">
        <f t="shared" si="934"/>
        <v>312.5</v>
      </c>
      <c r="AB1081" s="36">
        <f t="shared" si="934"/>
        <v>312.5</v>
      </c>
      <c r="AC1081" s="36">
        <f t="shared" si="934"/>
        <v>555</v>
      </c>
      <c r="AD1081" s="100"/>
      <c r="AE1081" s="108"/>
    </row>
    <row r="1082" spans="1:31" ht="26.4" x14ac:dyDescent="0.25">
      <c r="A1082" s="99"/>
      <c r="B1082" s="95" t="s">
        <v>101</v>
      </c>
      <c r="C1082" s="19"/>
      <c r="D1082" s="20"/>
      <c r="E1082" s="20"/>
      <c r="F1082" s="19"/>
      <c r="G1082" s="23">
        <f t="shared" ref="G1082:AC1082" si="935">SUM(G1083:G1086)</f>
        <v>1000</v>
      </c>
      <c r="H1082" s="23">
        <f t="shared" si="935"/>
        <v>45</v>
      </c>
      <c r="I1082" s="23">
        <f t="shared" si="935"/>
        <v>45</v>
      </c>
      <c r="J1082" s="23">
        <f t="shared" si="935"/>
        <v>45</v>
      </c>
      <c r="K1082" s="23">
        <f t="shared" si="935"/>
        <v>925</v>
      </c>
      <c r="L1082" s="23">
        <f t="shared" si="935"/>
        <v>0</v>
      </c>
      <c r="M1082" s="23">
        <f t="shared" si="935"/>
        <v>0</v>
      </c>
      <c r="N1082" s="23">
        <f t="shared" si="935"/>
        <v>0</v>
      </c>
      <c r="O1082" s="23">
        <f t="shared" si="935"/>
        <v>30</v>
      </c>
      <c r="P1082" s="23">
        <f t="shared" si="935"/>
        <v>0</v>
      </c>
      <c r="Q1082" s="23">
        <f t="shared" si="935"/>
        <v>1250</v>
      </c>
      <c r="R1082" s="23">
        <f t="shared" si="935"/>
        <v>45</v>
      </c>
      <c r="S1082" s="23">
        <f t="shared" si="935"/>
        <v>30</v>
      </c>
      <c r="T1082" s="23">
        <f t="shared" si="935"/>
        <v>45</v>
      </c>
      <c r="U1082" s="23">
        <f t="shared" si="935"/>
        <v>1190</v>
      </c>
      <c r="V1082" s="23">
        <f t="shared" si="935"/>
        <v>0</v>
      </c>
      <c r="W1082" s="23">
        <f t="shared" si="935"/>
        <v>0</v>
      </c>
      <c r="X1082" s="23">
        <f t="shared" si="935"/>
        <v>0</v>
      </c>
      <c r="Y1082" s="23">
        <f t="shared" si="935"/>
        <v>30</v>
      </c>
      <c r="Z1082" s="23">
        <f t="shared" si="935"/>
        <v>0</v>
      </c>
      <c r="AA1082" s="23">
        <f t="shared" si="935"/>
        <v>1250</v>
      </c>
      <c r="AB1082" s="23">
        <f t="shared" si="935"/>
        <v>1250</v>
      </c>
      <c r="AC1082" s="23">
        <f t="shared" si="935"/>
        <v>2220</v>
      </c>
      <c r="AD1082" s="100"/>
      <c r="AE1082" s="108"/>
    </row>
    <row r="1083" spans="1:31" x14ac:dyDescent="0.25">
      <c r="A1083" s="99"/>
      <c r="B1083" s="95" t="s">
        <v>17</v>
      </c>
      <c r="C1083" s="18" t="s">
        <v>50</v>
      </c>
      <c r="D1083" s="18" t="s">
        <v>51</v>
      </c>
      <c r="E1083" s="18" t="s">
        <v>201</v>
      </c>
      <c r="F1083" s="18" t="s">
        <v>54</v>
      </c>
      <c r="G1083" s="23">
        <f>I1083+K1083+M1083+O1083</f>
        <v>1000</v>
      </c>
      <c r="H1083" s="28">
        <f t="shared" ref="G1083:H1086" si="936">J1083+L1083+N1083+P1083</f>
        <v>45</v>
      </c>
      <c r="I1083" s="29">
        <v>45</v>
      </c>
      <c r="J1083" s="29">
        <v>45</v>
      </c>
      <c r="K1083" s="29">
        <v>925</v>
      </c>
      <c r="L1083" s="29"/>
      <c r="M1083" s="29">
        <v>0</v>
      </c>
      <c r="N1083" s="29"/>
      <c r="O1083" s="29">
        <v>30</v>
      </c>
      <c r="P1083" s="28"/>
      <c r="Q1083" s="23">
        <f t="shared" ref="Q1083:Q1086" si="937">S1083+U1083+W1083+Y1083</f>
        <v>1250</v>
      </c>
      <c r="R1083" s="28">
        <f t="shared" ref="R1083:R1086" si="938">T1083+V1083+X1083+Z1083</f>
        <v>45</v>
      </c>
      <c r="S1083" s="29">
        <v>30</v>
      </c>
      <c r="T1083" s="29">
        <v>45</v>
      </c>
      <c r="U1083" s="29">
        <v>1190</v>
      </c>
      <c r="V1083" s="29"/>
      <c r="W1083" s="29">
        <v>0</v>
      </c>
      <c r="X1083" s="29"/>
      <c r="Y1083" s="29">
        <v>30</v>
      </c>
      <c r="Z1083" s="23"/>
      <c r="AA1083" s="23">
        <v>1250</v>
      </c>
      <c r="AB1083" s="23">
        <v>1250</v>
      </c>
      <c r="AC1083" s="36">
        <v>2220</v>
      </c>
      <c r="AD1083" s="100"/>
      <c r="AE1083" s="108"/>
    </row>
    <row r="1084" spans="1:31" x14ac:dyDescent="0.25">
      <c r="A1084" s="99"/>
      <c r="B1084" s="95" t="s">
        <v>14</v>
      </c>
      <c r="C1084" s="19"/>
      <c r="D1084" s="20"/>
      <c r="E1084" s="20"/>
      <c r="F1084" s="19"/>
      <c r="G1084" s="23">
        <f t="shared" si="936"/>
        <v>0</v>
      </c>
      <c r="H1084" s="28">
        <f t="shared" si="936"/>
        <v>0</v>
      </c>
      <c r="I1084" s="29"/>
      <c r="J1084" s="29"/>
      <c r="K1084" s="29"/>
      <c r="L1084" s="29"/>
      <c r="M1084" s="29"/>
      <c r="N1084" s="29"/>
      <c r="O1084" s="29"/>
      <c r="P1084" s="28"/>
      <c r="Q1084" s="23">
        <f>S1084+U1084+W1084+Y1084</f>
        <v>0</v>
      </c>
      <c r="R1084" s="28">
        <f t="shared" si="938"/>
        <v>0</v>
      </c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100"/>
      <c r="AE1084" s="108"/>
    </row>
    <row r="1085" spans="1:31" x14ac:dyDescent="0.25">
      <c r="A1085" s="99"/>
      <c r="B1085" s="95" t="s">
        <v>15</v>
      </c>
      <c r="C1085" s="19"/>
      <c r="D1085" s="20"/>
      <c r="E1085" s="20"/>
      <c r="F1085" s="19"/>
      <c r="G1085" s="23">
        <f t="shared" si="936"/>
        <v>0</v>
      </c>
      <c r="H1085" s="28">
        <f t="shared" si="936"/>
        <v>0</v>
      </c>
      <c r="I1085" s="29"/>
      <c r="J1085" s="29"/>
      <c r="K1085" s="29"/>
      <c r="L1085" s="29"/>
      <c r="M1085" s="29"/>
      <c r="N1085" s="29"/>
      <c r="O1085" s="29"/>
      <c r="P1085" s="28"/>
      <c r="Q1085" s="23">
        <f t="shared" si="937"/>
        <v>0</v>
      </c>
      <c r="R1085" s="28">
        <f t="shared" si="938"/>
        <v>0</v>
      </c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100"/>
      <c r="AE1085" s="108"/>
    </row>
    <row r="1086" spans="1:31" ht="13.2" customHeight="1" x14ac:dyDescent="0.25">
      <c r="A1086" s="99"/>
      <c r="B1086" s="95" t="s">
        <v>12</v>
      </c>
      <c r="C1086" s="19"/>
      <c r="D1086" s="20"/>
      <c r="E1086" s="20"/>
      <c r="F1086" s="19"/>
      <c r="G1086" s="23">
        <f t="shared" si="936"/>
        <v>0</v>
      </c>
      <c r="H1086" s="28">
        <f t="shared" si="936"/>
        <v>0</v>
      </c>
      <c r="I1086" s="29"/>
      <c r="J1086" s="29"/>
      <c r="K1086" s="29"/>
      <c r="L1086" s="29"/>
      <c r="M1086" s="29"/>
      <c r="N1086" s="29"/>
      <c r="O1086" s="29"/>
      <c r="P1086" s="28"/>
      <c r="Q1086" s="23">
        <f t="shared" si="937"/>
        <v>0</v>
      </c>
      <c r="R1086" s="28">
        <f t="shared" si="938"/>
        <v>0</v>
      </c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  <c r="AD1086" s="100"/>
      <c r="AE1086" s="109"/>
    </row>
    <row r="1087" spans="1:31" ht="22.95" customHeight="1" x14ac:dyDescent="0.25">
      <c r="A1087" s="99" t="s">
        <v>278</v>
      </c>
      <c r="B1087" s="95" t="s">
        <v>146</v>
      </c>
      <c r="C1087" s="19"/>
      <c r="D1087" s="20"/>
      <c r="E1087" s="20"/>
      <c r="F1087" s="19"/>
      <c r="G1087" s="23">
        <f>G1096+G1104+G1111+G1118</f>
        <v>39</v>
      </c>
      <c r="H1087" s="23">
        <f t="shared" ref="H1087:AC1087" si="939">H1096+H1104+H1111+H1118</f>
        <v>4</v>
      </c>
      <c r="I1087" s="23">
        <f t="shared" si="939"/>
        <v>4</v>
      </c>
      <c r="J1087" s="23">
        <f t="shared" si="939"/>
        <v>4</v>
      </c>
      <c r="K1087" s="23">
        <f t="shared" si="939"/>
        <v>13</v>
      </c>
      <c r="L1087" s="23">
        <f t="shared" si="939"/>
        <v>0</v>
      </c>
      <c r="M1087" s="23">
        <f t="shared" si="939"/>
        <v>12</v>
      </c>
      <c r="N1087" s="23">
        <f t="shared" si="939"/>
        <v>0</v>
      </c>
      <c r="O1087" s="23">
        <f t="shared" si="939"/>
        <v>10</v>
      </c>
      <c r="P1087" s="23">
        <f t="shared" si="939"/>
        <v>0</v>
      </c>
      <c r="Q1087" s="23">
        <f t="shared" si="939"/>
        <v>60</v>
      </c>
      <c r="R1087" s="23">
        <f t="shared" si="939"/>
        <v>0</v>
      </c>
      <c r="S1087" s="23">
        <f t="shared" si="939"/>
        <v>11</v>
      </c>
      <c r="T1087" s="23">
        <f t="shared" si="939"/>
        <v>0</v>
      </c>
      <c r="U1087" s="23">
        <f t="shared" si="939"/>
        <v>15</v>
      </c>
      <c r="V1087" s="23">
        <f t="shared" si="939"/>
        <v>0</v>
      </c>
      <c r="W1087" s="23">
        <f t="shared" si="939"/>
        <v>18</v>
      </c>
      <c r="X1087" s="23">
        <f t="shared" si="939"/>
        <v>0</v>
      </c>
      <c r="Y1087" s="23">
        <f t="shared" si="939"/>
        <v>16</v>
      </c>
      <c r="Z1087" s="23">
        <f t="shared" si="939"/>
        <v>0</v>
      </c>
      <c r="AA1087" s="23">
        <f t="shared" si="939"/>
        <v>60</v>
      </c>
      <c r="AB1087" s="23">
        <f t="shared" si="939"/>
        <v>60</v>
      </c>
      <c r="AC1087" s="23">
        <f t="shared" si="939"/>
        <v>60</v>
      </c>
      <c r="AD1087" s="100" t="s">
        <v>323</v>
      </c>
      <c r="AE1087" s="100" t="s">
        <v>358</v>
      </c>
    </row>
    <row r="1088" spans="1:31" ht="25.2" customHeight="1" x14ac:dyDescent="0.25">
      <c r="A1088" s="99"/>
      <c r="B1088" s="95" t="s">
        <v>117</v>
      </c>
      <c r="C1088" s="19"/>
      <c r="D1088" s="20"/>
      <c r="E1088" s="20"/>
      <c r="F1088" s="19"/>
      <c r="G1088" s="23">
        <f>ROUND(G1089/G1087,1)</f>
        <v>405.9</v>
      </c>
      <c r="H1088" s="23">
        <f t="shared" ref="H1088:AC1088" si="940">ROUND(H1089/H1087,1)</f>
        <v>505</v>
      </c>
      <c r="I1088" s="23">
        <f t="shared" si="940"/>
        <v>661.3</v>
      </c>
      <c r="J1088" s="23">
        <f t="shared" si="940"/>
        <v>505</v>
      </c>
      <c r="K1088" s="23">
        <f t="shared" si="940"/>
        <v>384.4</v>
      </c>
      <c r="L1088" s="23" t="e">
        <f t="shared" si="940"/>
        <v>#DIV/0!</v>
      </c>
      <c r="M1088" s="23">
        <f t="shared" si="940"/>
        <v>139.6</v>
      </c>
      <c r="N1088" s="23" t="e">
        <f t="shared" si="940"/>
        <v>#DIV/0!</v>
      </c>
      <c r="O1088" s="23">
        <f t="shared" si="940"/>
        <v>651.29999999999995</v>
      </c>
      <c r="P1088" s="23" t="e">
        <f t="shared" si="940"/>
        <v>#DIV/0!</v>
      </c>
      <c r="Q1088" s="23">
        <f t="shared" si="940"/>
        <v>279.3</v>
      </c>
      <c r="R1088" s="23" t="e">
        <f t="shared" si="940"/>
        <v>#DIV/0!</v>
      </c>
      <c r="S1088" s="23">
        <f t="shared" si="940"/>
        <v>225</v>
      </c>
      <c r="T1088" s="23" t="e">
        <f t="shared" si="940"/>
        <v>#DIV/0!</v>
      </c>
      <c r="U1088" s="23">
        <f t="shared" si="940"/>
        <v>503.3</v>
      </c>
      <c r="V1088" s="23" t="e">
        <f t="shared" si="940"/>
        <v>#DIV/0!</v>
      </c>
      <c r="W1088" s="23">
        <f t="shared" si="940"/>
        <v>152.80000000000001</v>
      </c>
      <c r="X1088" s="23" t="e">
        <f t="shared" si="940"/>
        <v>#DIV/0!</v>
      </c>
      <c r="Y1088" s="23">
        <f t="shared" si="940"/>
        <v>248.8</v>
      </c>
      <c r="Z1088" s="23" t="e">
        <f t="shared" si="940"/>
        <v>#DIV/0!</v>
      </c>
      <c r="AA1088" s="23">
        <f t="shared" si="940"/>
        <v>280.89999999999998</v>
      </c>
      <c r="AB1088" s="23">
        <f t="shared" si="940"/>
        <v>280.89999999999998</v>
      </c>
      <c r="AC1088" s="23">
        <f t="shared" si="940"/>
        <v>282.89999999999998</v>
      </c>
      <c r="AD1088" s="100"/>
      <c r="AE1088" s="100"/>
    </row>
    <row r="1089" spans="1:31" ht="33" customHeight="1" x14ac:dyDescent="0.25">
      <c r="A1089" s="99"/>
      <c r="B1089" s="95" t="s">
        <v>101</v>
      </c>
      <c r="C1089" s="19"/>
      <c r="D1089" s="20"/>
      <c r="E1089" s="20"/>
      <c r="F1089" s="19"/>
      <c r="G1089" s="23">
        <f t="shared" ref="G1089:AC1089" si="941">SUM(G1090:G1095)</f>
        <v>15830</v>
      </c>
      <c r="H1089" s="23">
        <f t="shared" si="941"/>
        <v>2020</v>
      </c>
      <c r="I1089" s="23">
        <f t="shared" si="941"/>
        <v>2645</v>
      </c>
      <c r="J1089" s="23">
        <f t="shared" si="941"/>
        <v>2020</v>
      </c>
      <c r="K1089" s="23">
        <f t="shared" si="941"/>
        <v>4997</v>
      </c>
      <c r="L1089" s="23">
        <f t="shared" si="941"/>
        <v>0</v>
      </c>
      <c r="M1089" s="23">
        <f t="shared" si="941"/>
        <v>1675</v>
      </c>
      <c r="N1089" s="23">
        <f t="shared" si="941"/>
        <v>0</v>
      </c>
      <c r="O1089" s="23">
        <f t="shared" si="941"/>
        <v>6513</v>
      </c>
      <c r="P1089" s="23">
        <f t="shared" si="941"/>
        <v>0</v>
      </c>
      <c r="Q1089" s="23">
        <f t="shared" si="941"/>
        <v>16755</v>
      </c>
      <c r="R1089" s="23">
        <f t="shared" si="941"/>
        <v>2020</v>
      </c>
      <c r="S1089" s="23">
        <f t="shared" si="941"/>
        <v>2475</v>
      </c>
      <c r="T1089" s="23">
        <f t="shared" si="941"/>
        <v>2020</v>
      </c>
      <c r="U1089" s="23">
        <f t="shared" si="941"/>
        <v>7550</v>
      </c>
      <c r="V1089" s="23">
        <f t="shared" si="941"/>
        <v>0</v>
      </c>
      <c r="W1089" s="23">
        <f t="shared" si="941"/>
        <v>2750</v>
      </c>
      <c r="X1089" s="23">
        <f t="shared" si="941"/>
        <v>0</v>
      </c>
      <c r="Y1089" s="23">
        <f t="shared" si="941"/>
        <v>3980</v>
      </c>
      <c r="Z1089" s="23">
        <f t="shared" si="941"/>
        <v>0</v>
      </c>
      <c r="AA1089" s="23">
        <f t="shared" si="941"/>
        <v>16855</v>
      </c>
      <c r="AB1089" s="23">
        <f t="shared" si="941"/>
        <v>16855</v>
      </c>
      <c r="AC1089" s="23">
        <f t="shared" si="941"/>
        <v>16975</v>
      </c>
      <c r="AD1089" s="100"/>
      <c r="AE1089" s="100"/>
    </row>
    <row r="1090" spans="1:31" ht="13.2" customHeight="1" x14ac:dyDescent="0.25">
      <c r="A1090" s="99"/>
      <c r="B1090" s="105" t="s">
        <v>17</v>
      </c>
      <c r="C1090" s="38" t="str">
        <f>C1099</f>
        <v>136</v>
      </c>
      <c r="D1090" s="38" t="str">
        <f t="shared" ref="D1090:F1091" si="942">D1099</f>
        <v>0709</v>
      </c>
      <c r="E1090" s="38" t="str">
        <f t="shared" si="942"/>
        <v>0730003550</v>
      </c>
      <c r="F1090" s="38" t="str">
        <f t="shared" si="942"/>
        <v>244</v>
      </c>
      <c r="G1090" s="23">
        <f>G1099+G1121+G1122+G1123</f>
        <v>580</v>
      </c>
      <c r="H1090" s="23">
        <f t="shared" ref="H1090:AC1090" si="943">H1099+H1121+H1122+H1123</f>
        <v>0</v>
      </c>
      <c r="I1090" s="23">
        <f t="shared" si="943"/>
        <v>50</v>
      </c>
      <c r="J1090" s="23">
        <f t="shared" si="943"/>
        <v>0</v>
      </c>
      <c r="K1090" s="23">
        <f t="shared" si="943"/>
        <v>200</v>
      </c>
      <c r="L1090" s="23">
        <f t="shared" si="943"/>
        <v>0</v>
      </c>
      <c r="M1090" s="23">
        <f t="shared" si="943"/>
        <v>250</v>
      </c>
      <c r="N1090" s="23">
        <f t="shared" si="943"/>
        <v>0</v>
      </c>
      <c r="O1090" s="23">
        <f t="shared" si="943"/>
        <v>80</v>
      </c>
      <c r="P1090" s="23">
        <f t="shared" si="943"/>
        <v>0</v>
      </c>
      <c r="Q1090" s="23">
        <f t="shared" si="943"/>
        <v>480</v>
      </c>
      <c r="R1090" s="23">
        <f t="shared" si="943"/>
        <v>0</v>
      </c>
      <c r="S1090" s="23">
        <f t="shared" si="943"/>
        <v>50</v>
      </c>
      <c r="T1090" s="23">
        <f t="shared" si="943"/>
        <v>0</v>
      </c>
      <c r="U1090" s="23">
        <f t="shared" si="943"/>
        <v>200</v>
      </c>
      <c r="V1090" s="23">
        <f t="shared" si="943"/>
        <v>0</v>
      </c>
      <c r="W1090" s="23">
        <f t="shared" si="943"/>
        <v>150</v>
      </c>
      <c r="X1090" s="23">
        <f t="shared" si="943"/>
        <v>0</v>
      </c>
      <c r="Y1090" s="23">
        <f t="shared" si="943"/>
        <v>80</v>
      </c>
      <c r="Z1090" s="23">
        <f t="shared" si="943"/>
        <v>0</v>
      </c>
      <c r="AA1090" s="23">
        <f t="shared" si="943"/>
        <v>580</v>
      </c>
      <c r="AB1090" s="23">
        <f t="shared" si="943"/>
        <v>580</v>
      </c>
      <c r="AC1090" s="23">
        <f t="shared" si="943"/>
        <v>580</v>
      </c>
      <c r="AD1090" s="100"/>
      <c r="AE1090" s="100"/>
    </row>
    <row r="1091" spans="1:31" ht="71.25" customHeight="1" x14ac:dyDescent="0.25">
      <c r="A1091" s="99"/>
      <c r="B1091" s="110"/>
      <c r="C1091" s="38" t="str">
        <f>C1100</f>
        <v>136</v>
      </c>
      <c r="D1091" s="38" t="str">
        <f t="shared" si="942"/>
        <v>0709</v>
      </c>
      <c r="E1091" s="38" t="str">
        <f t="shared" si="942"/>
        <v>0730003550</v>
      </c>
      <c r="F1091" s="38" t="str">
        <f t="shared" si="942"/>
        <v>622</v>
      </c>
      <c r="G1091" s="23">
        <f>G1100+G1114+G1124</f>
        <v>14620</v>
      </c>
      <c r="H1091" s="23">
        <f t="shared" ref="H1091:AC1091" si="944">H1100+H1114+H1124</f>
        <v>2020</v>
      </c>
      <c r="I1091" s="23">
        <f t="shared" si="944"/>
        <v>2020</v>
      </c>
      <c r="J1091" s="23">
        <f t="shared" si="944"/>
        <v>2020</v>
      </c>
      <c r="K1091" s="23">
        <f t="shared" si="944"/>
        <v>4742</v>
      </c>
      <c r="L1091" s="23">
        <f t="shared" si="944"/>
        <v>0</v>
      </c>
      <c r="M1091" s="23">
        <f t="shared" si="944"/>
        <v>1425</v>
      </c>
      <c r="N1091" s="23">
        <f t="shared" si="944"/>
        <v>0</v>
      </c>
      <c r="O1091" s="23">
        <f t="shared" si="944"/>
        <v>6433</v>
      </c>
      <c r="P1091" s="23">
        <f t="shared" si="944"/>
        <v>0</v>
      </c>
      <c r="Q1091" s="23">
        <f t="shared" si="944"/>
        <v>15645</v>
      </c>
      <c r="R1091" s="23">
        <f t="shared" si="944"/>
        <v>2020</v>
      </c>
      <c r="S1091" s="23">
        <f t="shared" si="944"/>
        <v>1795</v>
      </c>
      <c r="T1091" s="23">
        <f t="shared" si="944"/>
        <v>2020</v>
      </c>
      <c r="U1091" s="23">
        <f t="shared" si="944"/>
        <v>7350</v>
      </c>
      <c r="V1091" s="23">
        <f t="shared" si="944"/>
        <v>0</v>
      </c>
      <c r="W1091" s="23">
        <f t="shared" si="944"/>
        <v>2600</v>
      </c>
      <c r="X1091" s="23">
        <f t="shared" si="944"/>
        <v>0</v>
      </c>
      <c r="Y1091" s="23">
        <f t="shared" si="944"/>
        <v>3900</v>
      </c>
      <c r="Z1091" s="23">
        <f t="shared" si="944"/>
        <v>0</v>
      </c>
      <c r="AA1091" s="23">
        <f t="shared" si="944"/>
        <v>15645</v>
      </c>
      <c r="AB1091" s="23">
        <f t="shared" si="944"/>
        <v>15645</v>
      </c>
      <c r="AC1091" s="23">
        <f t="shared" si="944"/>
        <v>15645</v>
      </c>
      <c r="AD1091" s="100"/>
      <c r="AE1091" s="100"/>
    </row>
    <row r="1092" spans="1:31" x14ac:dyDescent="0.25">
      <c r="A1092" s="99"/>
      <c r="B1092" s="110"/>
      <c r="C1092" s="38" t="str">
        <f>C1107</f>
        <v>131</v>
      </c>
      <c r="D1092" s="38" t="str">
        <f t="shared" ref="D1092:F1092" si="945">D1107</f>
        <v>0801</v>
      </c>
      <c r="E1092" s="38" t="str">
        <f t="shared" si="945"/>
        <v>0730003550</v>
      </c>
      <c r="F1092" s="38" t="str">
        <f t="shared" si="945"/>
        <v>622</v>
      </c>
      <c r="G1092" s="23">
        <f>G1107</f>
        <v>630</v>
      </c>
      <c r="H1092" s="23">
        <f t="shared" ref="H1092:AC1092" si="946">H1107</f>
        <v>0</v>
      </c>
      <c r="I1092" s="23">
        <f t="shared" si="946"/>
        <v>575</v>
      </c>
      <c r="J1092" s="23">
        <f t="shared" si="946"/>
        <v>0</v>
      </c>
      <c r="K1092" s="23">
        <f t="shared" si="946"/>
        <v>55</v>
      </c>
      <c r="L1092" s="23">
        <f t="shared" si="946"/>
        <v>0</v>
      </c>
      <c r="M1092" s="23">
        <f t="shared" si="946"/>
        <v>0</v>
      </c>
      <c r="N1092" s="23">
        <f t="shared" si="946"/>
        <v>0</v>
      </c>
      <c r="O1092" s="23">
        <f t="shared" si="946"/>
        <v>0</v>
      </c>
      <c r="P1092" s="23">
        <f t="shared" si="946"/>
        <v>0</v>
      </c>
      <c r="Q1092" s="23">
        <f t="shared" si="946"/>
        <v>630</v>
      </c>
      <c r="R1092" s="23">
        <f t="shared" si="946"/>
        <v>0</v>
      </c>
      <c r="S1092" s="23">
        <f t="shared" si="946"/>
        <v>630</v>
      </c>
      <c r="T1092" s="23">
        <f t="shared" si="946"/>
        <v>0</v>
      </c>
      <c r="U1092" s="23">
        <f t="shared" si="946"/>
        <v>0</v>
      </c>
      <c r="V1092" s="23">
        <f t="shared" si="946"/>
        <v>0</v>
      </c>
      <c r="W1092" s="23">
        <f t="shared" si="946"/>
        <v>0</v>
      </c>
      <c r="X1092" s="23">
        <f t="shared" si="946"/>
        <v>0</v>
      </c>
      <c r="Y1092" s="23">
        <f t="shared" si="946"/>
        <v>0</v>
      </c>
      <c r="Z1092" s="23">
        <f t="shared" si="946"/>
        <v>0</v>
      </c>
      <c r="AA1092" s="23">
        <f t="shared" si="946"/>
        <v>630</v>
      </c>
      <c r="AB1092" s="23">
        <f t="shared" si="946"/>
        <v>630</v>
      </c>
      <c r="AC1092" s="23">
        <f t="shared" si="946"/>
        <v>750</v>
      </c>
      <c r="AD1092" s="100"/>
      <c r="AE1092" s="100"/>
    </row>
    <row r="1093" spans="1:31" ht="26.4" customHeight="1" x14ac:dyDescent="0.25">
      <c r="A1093" s="99"/>
      <c r="B1093" s="95" t="s">
        <v>14</v>
      </c>
      <c r="C1093" s="37"/>
      <c r="D1093" s="37"/>
      <c r="E1093" s="37"/>
      <c r="F1093" s="37"/>
      <c r="G1093" s="23">
        <f>G1101+G1108+G1115+G1125</f>
        <v>0</v>
      </c>
      <c r="H1093" s="23">
        <f t="shared" ref="H1093:AC1095" si="947">H1101+H1108+H1115+H1125</f>
        <v>0</v>
      </c>
      <c r="I1093" s="23">
        <f t="shared" si="947"/>
        <v>0</v>
      </c>
      <c r="J1093" s="23">
        <f t="shared" si="947"/>
        <v>0</v>
      </c>
      <c r="K1093" s="23">
        <f t="shared" si="947"/>
        <v>0</v>
      </c>
      <c r="L1093" s="23">
        <f t="shared" si="947"/>
        <v>0</v>
      </c>
      <c r="M1093" s="23">
        <f t="shared" si="947"/>
        <v>0</v>
      </c>
      <c r="N1093" s="23">
        <f t="shared" si="947"/>
        <v>0</v>
      </c>
      <c r="O1093" s="23">
        <f t="shared" si="947"/>
        <v>0</v>
      </c>
      <c r="P1093" s="23">
        <f t="shared" si="947"/>
        <v>0</v>
      </c>
      <c r="Q1093" s="23">
        <f t="shared" si="947"/>
        <v>0</v>
      </c>
      <c r="R1093" s="23">
        <f t="shared" si="947"/>
        <v>0</v>
      </c>
      <c r="S1093" s="23">
        <f t="shared" si="947"/>
        <v>0</v>
      </c>
      <c r="T1093" s="23">
        <f t="shared" si="947"/>
        <v>0</v>
      </c>
      <c r="U1093" s="23">
        <f t="shared" si="947"/>
        <v>0</v>
      </c>
      <c r="V1093" s="23">
        <f t="shared" si="947"/>
        <v>0</v>
      </c>
      <c r="W1093" s="23">
        <f t="shared" si="947"/>
        <v>0</v>
      </c>
      <c r="X1093" s="23">
        <f t="shared" si="947"/>
        <v>0</v>
      </c>
      <c r="Y1093" s="23">
        <f t="shared" si="947"/>
        <v>0</v>
      </c>
      <c r="Z1093" s="23">
        <f t="shared" si="947"/>
        <v>0</v>
      </c>
      <c r="AA1093" s="23">
        <f t="shared" si="947"/>
        <v>0</v>
      </c>
      <c r="AB1093" s="23">
        <f t="shared" si="947"/>
        <v>0</v>
      </c>
      <c r="AC1093" s="23">
        <f t="shared" si="947"/>
        <v>0</v>
      </c>
      <c r="AD1093" s="100"/>
      <c r="AE1093" s="100"/>
    </row>
    <row r="1094" spans="1:31" ht="13.2" customHeight="1" x14ac:dyDescent="0.25">
      <c r="A1094" s="99"/>
      <c r="B1094" s="95" t="s">
        <v>15</v>
      </c>
      <c r="C1094" s="37"/>
      <c r="D1094" s="37"/>
      <c r="E1094" s="37"/>
      <c r="F1094" s="37"/>
      <c r="G1094" s="23">
        <f t="shared" ref="G1094:V1095" si="948">G1102+G1109+G1116+G1126</f>
        <v>0</v>
      </c>
      <c r="H1094" s="23">
        <f t="shared" si="948"/>
        <v>0</v>
      </c>
      <c r="I1094" s="23">
        <f t="shared" si="948"/>
        <v>0</v>
      </c>
      <c r="J1094" s="23">
        <f t="shared" si="948"/>
        <v>0</v>
      </c>
      <c r="K1094" s="23">
        <f t="shared" si="948"/>
        <v>0</v>
      </c>
      <c r="L1094" s="23">
        <f t="shared" si="948"/>
        <v>0</v>
      </c>
      <c r="M1094" s="23">
        <f t="shared" si="948"/>
        <v>0</v>
      </c>
      <c r="N1094" s="23">
        <f t="shared" si="948"/>
        <v>0</v>
      </c>
      <c r="O1094" s="23">
        <f t="shared" si="948"/>
        <v>0</v>
      </c>
      <c r="P1094" s="23">
        <f t="shared" si="948"/>
        <v>0</v>
      </c>
      <c r="Q1094" s="23">
        <f t="shared" si="948"/>
        <v>0</v>
      </c>
      <c r="R1094" s="23">
        <f t="shared" si="948"/>
        <v>0</v>
      </c>
      <c r="S1094" s="23">
        <f t="shared" si="948"/>
        <v>0</v>
      </c>
      <c r="T1094" s="23">
        <f t="shared" si="948"/>
        <v>0</v>
      </c>
      <c r="U1094" s="23">
        <f t="shared" si="948"/>
        <v>0</v>
      </c>
      <c r="V1094" s="23">
        <f t="shared" si="948"/>
        <v>0</v>
      </c>
      <c r="W1094" s="23">
        <f t="shared" si="947"/>
        <v>0</v>
      </c>
      <c r="X1094" s="23">
        <f t="shared" si="947"/>
        <v>0</v>
      </c>
      <c r="Y1094" s="23">
        <f t="shared" si="947"/>
        <v>0</v>
      </c>
      <c r="Z1094" s="23">
        <f t="shared" si="947"/>
        <v>0</v>
      </c>
      <c r="AA1094" s="23">
        <f t="shared" si="947"/>
        <v>0</v>
      </c>
      <c r="AB1094" s="23">
        <f t="shared" si="947"/>
        <v>0</v>
      </c>
      <c r="AC1094" s="23">
        <f t="shared" si="947"/>
        <v>0</v>
      </c>
      <c r="AD1094" s="100"/>
      <c r="AE1094" s="100"/>
    </row>
    <row r="1095" spans="1:31" ht="54.6" customHeight="1" x14ac:dyDescent="0.25">
      <c r="A1095" s="99"/>
      <c r="B1095" s="95" t="s">
        <v>12</v>
      </c>
      <c r="C1095" s="37"/>
      <c r="D1095" s="37"/>
      <c r="E1095" s="37"/>
      <c r="F1095" s="37"/>
      <c r="G1095" s="23">
        <f t="shared" si="948"/>
        <v>0</v>
      </c>
      <c r="H1095" s="23">
        <f t="shared" si="947"/>
        <v>0</v>
      </c>
      <c r="I1095" s="23">
        <f t="shared" si="947"/>
        <v>0</v>
      </c>
      <c r="J1095" s="23">
        <f t="shared" si="947"/>
        <v>0</v>
      </c>
      <c r="K1095" s="23">
        <f t="shared" si="947"/>
        <v>0</v>
      </c>
      <c r="L1095" s="23">
        <f t="shared" si="947"/>
        <v>0</v>
      </c>
      <c r="M1095" s="23">
        <f t="shared" si="947"/>
        <v>0</v>
      </c>
      <c r="N1095" s="23">
        <f t="shared" si="947"/>
        <v>0</v>
      </c>
      <c r="O1095" s="23">
        <f t="shared" si="947"/>
        <v>0</v>
      </c>
      <c r="P1095" s="23">
        <f t="shared" si="947"/>
        <v>0</v>
      </c>
      <c r="Q1095" s="23">
        <f t="shared" si="947"/>
        <v>0</v>
      </c>
      <c r="R1095" s="23">
        <f t="shared" si="947"/>
        <v>0</v>
      </c>
      <c r="S1095" s="23">
        <f t="shared" si="947"/>
        <v>0</v>
      </c>
      <c r="T1095" s="23">
        <f t="shared" si="947"/>
        <v>0</v>
      </c>
      <c r="U1095" s="23">
        <f t="shared" si="947"/>
        <v>0</v>
      </c>
      <c r="V1095" s="23">
        <f t="shared" si="947"/>
        <v>0</v>
      </c>
      <c r="W1095" s="23">
        <f t="shared" si="947"/>
        <v>0</v>
      </c>
      <c r="X1095" s="23">
        <f t="shared" si="947"/>
        <v>0</v>
      </c>
      <c r="Y1095" s="23">
        <f t="shared" si="947"/>
        <v>0</v>
      </c>
      <c r="Z1095" s="23">
        <f t="shared" si="947"/>
        <v>0</v>
      </c>
      <c r="AA1095" s="23">
        <f t="shared" si="947"/>
        <v>0</v>
      </c>
      <c r="AB1095" s="23">
        <f t="shared" si="947"/>
        <v>0</v>
      </c>
      <c r="AC1095" s="23">
        <f t="shared" si="947"/>
        <v>0</v>
      </c>
      <c r="AD1095" s="100"/>
      <c r="AE1095" s="100"/>
    </row>
    <row r="1096" spans="1:31" ht="24" customHeight="1" x14ac:dyDescent="0.25">
      <c r="A1096" s="99" t="s">
        <v>299</v>
      </c>
      <c r="B1096" s="95" t="s">
        <v>158</v>
      </c>
      <c r="C1096" s="19"/>
      <c r="D1096" s="20"/>
      <c r="E1096" s="20"/>
      <c r="F1096" s="19"/>
      <c r="G1096" s="23">
        <f>I1096+K1096+M1096+O1096</f>
        <v>25</v>
      </c>
      <c r="H1096" s="23">
        <f>J1096+L1096+N1096+P1096</f>
        <v>2</v>
      </c>
      <c r="I1096" s="29">
        <v>2</v>
      </c>
      <c r="J1096" s="29">
        <v>2</v>
      </c>
      <c r="K1096" s="29">
        <v>9</v>
      </c>
      <c r="L1096" s="29"/>
      <c r="M1096" s="29">
        <v>10</v>
      </c>
      <c r="N1096" s="29"/>
      <c r="O1096" s="29">
        <v>4</v>
      </c>
      <c r="P1096" s="28"/>
      <c r="Q1096" s="23">
        <v>30</v>
      </c>
      <c r="R1096" s="23">
        <f>T1096+V1096+X1096+Z1096</f>
        <v>0</v>
      </c>
      <c r="S1096" s="23">
        <v>5</v>
      </c>
      <c r="T1096" s="23"/>
      <c r="U1096" s="23">
        <v>8</v>
      </c>
      <c r="V1096" s="23"/>
      <c r="W1096" s="23">
        <v>12</v>
      </c>
      <c r="X1096" s="23"/>
      <c r="Y1096" s="23">
        <v>5</v>
      </c>
      <c r="Z1096" s="23"/>
      <c r="AA1096" s="23">
        <v>30</v>
      </c>
      <c r="AB1096" s="23">
        <v>30</v>
      </c>
      <c r="AC1096" s="23">
        <v>30</v>
      </c>
      <c r="AD1096" s="100" t="s">
        <v>412</v>
      </c>
      <c r="AE1096" s="107" t="s">
        <v>359</v>
      </c>
    </row>
    <row r="1097" spans="1:31" ht="33" customHeight="1" x14ac:dyDescent="0.25">
      <c r="A1097" s="99"/>
      <c r="B1097" s="95" t="s">
        <v>121</v>
      </c>
      <c r="C1097" s="19"/>
      <c r="D1097" s="20"/>
      <c r="E1097" s="20"/>
      <c r="F1097" s="19"/>
      <c r="G1097" s="23">
        <f>ROUND(G1098/G1096,1)</f>
        <v>295.2</v>
      </c>
      <c r="H1097" s="23">
        <f t="shared" ref="H1097:AC1097" si="949">ROUND(H1098/H1096,1)</f>
        <v>850</v>
      </c>
      <c r="I1097" s="23">
        <f t="shared" si="949"/>
        <v>875</v>
      </c>
      <c r="J1097" s="23">
        <f t="shared" si="949"/>
        <v>850</v>
      </c>
      <c r="K1097" s="23">
        <f t="shared" si="949"/>
        <v>288.89999999999998</v>
      </c>
      <c r="L1097" s="23" t="e">
        <f t="shared" si="949"/>
        <v>#DIV/0!</v>
      </c>
      <c r="M1097" s="23">
        <f t="shared" si="949"/>
        <v>110</v>
      </c>
      <c r="N1097" s="23" t="e">
        <f t="shared" si="949"/>
        <v>#DIV/0!</v>
      </c>
      <c r="O1097" s="23">
        <f t="shared" si="949"/>
        <v>482.5</v>
      </c>
      <c r="P1097" s="23" t="e">
        <f t="shared" si="949"/>
        <v>#DIV/0!</v>
      </c>
      <c r="Q1097" s="23">
        <f t="shared" si="949"/>
        <v>264.2</v>
      </c>
      <c r="R1097" s="23" t="e">
        <f t="shared" si="949"/>
        <v>#DIV/0!</v>
      </c>
      <c r="S1097" s="23">
        <f t="shared" si="949"/>
        <v>349</v>
      </c>
      <c r="T1097" s="23" t="e">
        <f t="shared" si="949"/>
        <v>#DIV/0!</v>
      </c>
      <c r="U1097" s="23">
        <f t="shared" si="949"/>
        <v>356.3</v>
      </c>
      <c r="V1097" s="23" t="e">
        <f t="shared" si="949"/>
        <v>#DIV/0!</v>
      </c>
      <c r="W1097" s="23">
        <f t="shared" si="949"/>
        <v>208.3</v>
      </c>
      <c r="X1097" s="23" t="e">
        <f t="shared" si="949"/>
        <v>#DIV/0!</v>
      </c>
      <c r="Y1097" s="23">
        <f t="shared" si="949"/>
        <v>166</v>
      </c>
      <c r="Z1097" s="23" t="e">
        <f t="shared" si="949"/>
        <v>#DIV/0!</v>
      </c>
      <c r="AA1097" s="23">
        <f t="shared" si="949"/>
        <v>267.5</v>
      </c>
      <c r="AB1097" s="23">
        <f t="shared" si="949"/>
        <v>267.5</v>
      </c>
      <c r="AC1097" s="23">
        <f t="shared" si="949"/>
        <v>267.5</v>
      </c>
      <c r="AD1097" s="100"/>
      <c r="AE1097" s="108"/>
    </row>
    <row r="1098" spans="1:31" ht="31.5" customHeight="1" x14ac:dyDescent="0.25">
      <c r="A1098" s="99"/>
      <c r="B1098" s="95" t="s">
        <v>183</v>
      </c>
      <c r="C1098" s="19"/>
      <c r="D1098" s="20"/>
      <c r="E1098" s="20"/>
      <c r="F1098" s="19"/>
      <c r="G1098" s="23">
        <f>SUM(G1099:G1103)</f>
        <v>7380</v>
      </c>
      <c r="H1098" s="23">
        <f t="shared" ref="H1098:AC1098" si="950">SUM(H1099:H1103)</f>
        <v>1700</v>
      </c>
      <c r="I1098" s="23">
        <f t="shared" si="950"/>
        <v>1750</v>
      </c>
      <c r="J1098" s="23">
        <f t="shared" si="950"/>
        <v>1700</v>
      </c>
      <c r="K1098" s="23">
        <f t="shared" si="950"/>
        <v>2600</v>
      </c>
      <c r="L1098" s="23">
        <f t="shared" si="950"/>
        <v>0</v>
      </c>
      <c r="M1098" s="23">
        <f t="shared" si="950"/>
        <v>1100</v>
      </c>
      <c r="N1098" s="23">
        <f t="shared" si="950"/>
        <v>0</v>
      </c>
      <c r="O1098" s="23">
        <f t="shared" si="950"/>
        <v>1930</v>
      </c>
      <c r="P1098" s="23">
        <f t="shared" si="950"/>
        <v>0</v>
      </c>
      <c r="Q1098" s="23">
        <f t="shared" si="950"/>
        <v>7925</v>
      </c>
      <c r="R1098" s="23">
        <f t="shared" si="950"/>
        <v>1700</v>
      </c>
      <c r="S1098" s="23">
        <f t="shared" si="950"/>
        <v>1745</v>
      </c>
      <c r="T1098" s="23">
        <f t="shared" si="950"/>
        <v>1700</v>
      </c>
      <c r="U1098" s="23">
        <f t="shared" si="950"/>
        <v>2850</v>
      </c>
      <c r="V1098" s="23">
        <f t="shared" si="950"/>
        <v>0</v>
      </c>
      <c r="W1098" s="23">
        <f t="shared" si="950"/>
        <v>2500</v>
      </c>
      <c r="X1098" s="23">
        <f t="shared" si="950"/>
        <v>0</v>
      </c>
      <c r="Y1098" s="23">
        <f t="shared" si="950"/>
        <v>830</v>
      </c>
      <c r="Z1098" s="23">
        <f t="shared" si="950"/>
        <v>0</v>
      </c>
      <c r="AA1098" s="23">
        <f t="shared" si="950"/>
        <v>8025</v>
      </c>
      <c r="AB1098" s="23">
        <f t="shared" si="950"/>
        <v>8025</v>
      </c>
      <c r="AC1098" s="23">
        <f t="shared" si="950"/>
        <v>8025</v>
      </c>
      <c r="AD1098" s="100"/>
      <c r="AE1098" s="108"/>
    </row>
    <row r="1099" spans="1:31" ht="13.2" customHeight="1" x14ac:dyDescent="0.25">
      <c r="A1099" s="99"/>
      <c r="B1099" s="99" t="s">
        <v>17</v>
      </c>
      <c r="C1099" s="18" t="s">
        <v>48</v>
      </c>
      <c r="D1099" s="18" t="s">
        <v>42</v>
      </c>
      <c r="E1099" s="18" t="s">
        <v>201</v>
      </c>
      <c r="F1099" s="18" t="s">
        <v>56</v>
      </c>
      <c r="G1099" s="23">
        <f>I1099+K1099+M1099+O1099</f>
        <v>580</v>
      </c>
      <c r="H1099" s="28">
        <f t="shared" ref="H1099:H1103" si="951">J1099+L1099+N1099+P1099</f>
        <v>0</v>
      </c>
      <c r="I1099" s="29">
        <v>50</v>
      </c>
      <c r="J1099" s="29">
        <v>0</v>
      </c>
      <c r="K1099" s="29">
        <v>200</v>
      </c>
      <c r="L1099" s="29"/>
      <c r="M1099" s="29">
        <v>250</v>
      </c>
      <c r="N1099" s="29"/>
      <c r="O1099" s="29">
        <v>80</v>
      </c>
      <c r="P1099" s="28"/>
      <c r="Q1099" s="23">
        <f>S1099+U1099+W1099+Y1099</f>
        <v>480</v>
      </c>
      <c r="R1099" s="28">
        <f t="shared" ref="R1099:R1103" si="952">T1099+V1099+X1099+Z1099</f>
        <v>0</v>
      </c>
      <c r="S1099" s="29">
        <v>50</v>
      </c>
      <c r="T1099" s="29">
        <v>0</v>
      </c>
      <c r="U1099" s="29">
        <v>200</v>
      </c>
      <c r="V1099" s="29"/>
      <c r="W1099" s="29">
        <v>150</v>
      </c>
      <c r="X1099" s="29"/>
      <c r="Y1099" s="29">
        <v>80</v>
      </c>
      <c r="Z1099" s="23"/>
      <c r="AA1099" s="23">
        <v>580</v>
      </c>
      <c r="AB1099" s="23">
        <v>580</v>
      </c>
      <c r="AC1099" s="23">
        <v>580</v>
      </c>
      <c r="AD1099" s="100"/>
      <c r="AE1099" s="108"/>
    </row>
    <row r="1100" spans="1:31" ht="26.4" customHeight="1" x14ac:dyDescent="0.25">
      <c r="A1100" s="99"/>
      <c r="B1100" s="99"/>
      <c r="C1100" s="18" t="s">
        <v>48</v>
      </c>
      <c r="D1100" s="18" t="s">
        <v>42</v>
      </c>
      <c r="E1100" s="18" t="s">
        <v>201</v>
      </c>
      <c r="F1100" s="18" t="s">
        <v>54</v>
      </c>
      <c r="G1100" s="23">
        <f>I1100+K1100+M1100+O1100</f>
        <v>6800</v>
      </c>
      <c r="H1100" s="28">
        <f t="shared" si="951"/>
        <v>1700</v>
      </c>
      <c r="I1100" s="29">
        <v>1700</v>
      </c>
      <c r="J1100" s="29">
        <v>1700</v>
      </c>
      <c r="K1100" s="29">
        <v>2400</v>
      </c>
      <c r="L1100" s="29"/>
      <c r="M1100" s="29">
        <v>850</v>
      </c>
      <c r="N1100" s="29"/>
      <c r="O1100" s="29">
        <v>1850</v>
      </c>
      <c r="P1100" s="28"/>
      <c r="Q1100" s="23">
        <f>S1100+U1100+W1100+Y1100</f>
        <v>7445</v>
      </c>
      <c r="R1100" s="28">
        <f t="shared" si="952"/>
        <v>1700</v>
      </c>
      <c r="S1100" s="29">
        <v>1695</v>
      </c>
      <c r="T1100" s="29">
        <v>1700</v>
      </c>
      <c r="U1100" s="29">
        <v>2650</v>
      </c>
      <c r="V1100" s="29"/>
      <c r="W1100" s="29">
        <v>2350</v>
      </c>
      <c r="X1100" s="29"/>
      <c r="Y1100" s="29">
        <v>750</v>
      </c>
      <c r="Z1100" s="23"/>
      <c r="AA1100" s="23">
        <v>7445</v>
      </c>
      <c r="AB1100" s="23">
        <v>7445</v>
      </c>
      <c r="AC1100" s="23">
        <v>7445</v>
      </c>
      <c r="AD1100" s="100"/>
      <c r="AE1100" s="108"/>
    </row>
    <row r="1101" spans="1:31" ht="13.2" customHeight="1" x14ac:dyDescent="0.25">
      <c r="A1101" s="99"/>
      <c r="B1101" s="95" t="s">
        <v>14</v>
      </c>
      <c r="C1101" s="19"/>
      <c r="D1101" s="20"/>
      <c r="E1101" s="20"/>
      <c r="F1101" s="19"/>
      <c r="G1101" s="23">
        <f t="shared" ref="G1101:G1103" si="953">I1101+K1101+M1101+O1101</f>
        <v>0</v>
      </c>
      <c r="H1101" s="28">
        <f t="shared" si="951"/>
        <v>0</v>
      </c>
      <c r="I1101" s="29"/>
      <c r="J1101" s="29"/>
      <c r="K1101" s="29"/>
      <c r="L1101" s="29"/>
      <c r="M1101" s="29"/>
      <c r="N1101" s="29"/>
      <c r="O1101" s="29"/>
      <c r="P1101" s="28"/>
      <c r="Q1101" s="23">
        <f t="shared" ref="Q1101:Q1103" si="954">S1101+U1101+W1101+Y1101</f>
        <v>0</v>
      </c>
      <c r="R1101" s="28">
        <f t="shared" si="952"/>
        <v>0</v>
      </c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  <c r="AD1101" s="100"/>
      <c r="AE1101" s="108"/>
    </row>
    <row r="1102" spans="1:31" ht="13.2" customHeight="1" x14ac:dyDescent="0.25">
      <c r="A1102" s="99"/>
      <c r="B1102" s="95" t="s">
        <v>15</v>
      </c>
      <c r="C1102" s="19"/>
      <c r="D1102" s="20"/>
      <c r="E1102" s="20"/>
      <c r="F1102" s="19"/>
      <c r="G1102" s="23">
        <f t="shared" si="953"/>
        <v>0</v>
      </c>
      <c r="H1102" s="28">
        <f t="shared" si="951"/>
        <v>0</v>
      </c>
      <c r="I1102" s="29"/>
      <c r="J1102" s="29"/>
      <c r="K1102" s="29"/>
      <c r="L1102" s="29"/>
      <c r="M1102" s="29"/>
      <c r="N1102" s="29"/>
      <c r="O1102" s="29"/>
      <c r="P1102" s="28"/>
      <c r="Q1102" s="23">
        <f t="shared" si="954"/>
        <v>0</v>
      </c>
      <c r="R1102" s="28">
        <f t="shared" si="952"/>
        <v>0</v>
      </c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  <c r="AD1102" s="100"/>
      <c r="AE1102" s="108"/>
    </row>
    <row r="1103" spans="1:31" ht="70.95" customHeight="1" x14ac:dyDescent="0.25">
      <c r="A1103" s="99"/>
      <c r="B1103" s="95" t="s">
        <v>12</v>
      </c>
      <c r="C1103" s="19"/>
      <c r="D1103" s="20"/>
      <c r="E1103" s="20"/>
      <c r="F1103" s="19"/>
      <c r="G1103" s="23">
        <f t="shared" si="953"/>
        <v>0</v>
      </c>
      <c r="H1103" s="28">
        <f t="shared" si="951"/>
        <v>0</v>
      </c>
      <c r="I1103" s="29"/>
      <c r="J1103" s="29"/>
      <c r="K1103" s="29"/>
      <c r="L1103" s="29"/>
      <c r="M1103" s="29"/>
      <c r="N1103" s="29"/>
      <c r="O1103" s="29"/>
      <c r="P1103" s="28"/>
      <c r="Q1103" s="23">
        <f t="shared" si="954"/>
        <v>0</v>
      </c>
      <c r="R1103" s="28">
        <f t="shared" si="952"/>
        <v>0</v>
      </c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100"/>
      <c r="AE1103" s="109"/>
    </row>
    <row r="1104" spans="1:31" ht="26.4" customHeight="1" x14ac:dyDescent="0.25">
      <c r="A1104" s="99" t="s">
        <v>391</v>
      </c>
      <c r="B1104" s="95" t="s">
        <v>158</v>
      </c>
      <c r="C1104" s="19"/>
      <c r="D1104" s="20"/>
      <c r="E1104" s="20"/>
      <c r="F1104" s="19"/>
      <c r="G1104" s="23">
        <f>I1104+K1104+M1104+O1104</f>
        <v>1</v>
      </c>
      <c r="H1104" s="23">
        <f>J1104+L1104+N1104+P1104</f>
        <v>1</v>
      </c>
      <c r="I1104" s="29">
        <v>1</v>
      </c>
      <c r="J1104" s="29">
        <v>1</v>
      </c>
      <c r="K1104" s="29"/>
      <c r="L1104" s="29"/>
      <c r="M1104" s="29"/>
      <c r="N1104" s="29"/>
      <c r="O1104" s="29"/>
      <c r="P1104" s="28"/>
      <c r="Q1104" s="23">
        <v>1</v>
      </c>
      <c r="R1104" s="23">
        <f>T1104+V1104+X1104+Z1104</f>
        <v>0</v>
      </c>
      <c r="S1104" s="23">
        <v>1</v>
      </c>
      <c r="T1104" s="23"/>
      <c r="U1104" s="23"/>
      <c r="V1104" s="23"/>
      <c r="W1104" s="23"/>
      <c r="X1104" s="23"/>
      <c r="Y1104" s="23"/>
      <c r="Z1104" s="23"/>
      <c r="AA1104" s="23">
        <v>1</v>
      </c>
      <c r="AB1104" s="23">
        <v>1</v>
      </c>
      <c r="AC1104" s="23">
        <v>1</v>
      </c>
      <c r="AD1104" s="100" t="s">
        <v>413</v>
      </c>
      <c r="AE1104" s="107" t="s">
        <v>392</v>
      </c>
    </row>
    <row r="1105" spans="1:31" ht="26.4" x14ac:dyDescent="0.25">
      <c r="A1105" s="99"/>
      <c r="B1105" s="95" t="s">
        <v>118</v>
      </c>
      <c r="C1105" s="19"/>
      <c r="D1105" s="20"/>
      <c r="E1105" s="20"/>
      <c r="F1105" s="19"/>
      <c r="G1105" s="23">
        <f t="shared" ref="G1105:AC1105" si="955">ROUND(G1106/G1104,1)</f>
        <v>630</v>
      </c>
      <c r="H1105" s="23">
        <f t="shared" si="955"/>
        <v>0</v>
      </c>
      <c r="I1105" s="23">
        <f t="shared" si="955"/>
        <v>575</v>
      </c>
      <c r="J1105" s="23">
        <f t="shared" si="955"/>
        <v>0</v>
      </c>
      <c r="K1105" s="23" t="e">
        <f t="shared" si="955"/>
        <v>#DIV/0!</v>
      </c>
      <c r="L1105" s="23" t="e">
        <f t="shared" si="955"/>
        <v>#DIV/0!</v>
      </c>
      <c r="M1105" s="23" t="e">
        <f t="shared" si="955"/>
        <v>#DIV/0!</v>
      </c>
      <c r="N1105" s="23" t="e">
        <f t="shared" si="955"/>
        <v>#DIV/0!</v>
      </c>
      <c r="O1105" s="23" t="e">
        <f t="shared" si="955"/>
        <v>#DIV/0!</v>
      </c>
      <c r="P1105" s="23" t="e">
        <f t="shared" si="955"/>
        <v>#DIV/0!</v>
      </c>
      <c r="Q1105" s="23">
        <f t="shared" si="955"/>
        <v>630</v>
      </c>
      <c r="R1105" s="23" t="e">
        <f t="shared" si="955"/>
        <v>#DIV/0!</v>
      </c>
      <c r="S1105" s="23">
        <f t="shared" si="955"/>
        <v>630</v>
      </c>
      <c r="T1105" s="23" t="e">
        <f t="shared" si="955"/>
        <v>#DIV/0!</v>
      </c>
      <c r="U1105" s="23"/>
      <c r="V1105" s="23" t="e">
        <f t="shared" si="955"/>
        <v>#DIV/0!</v>
      </c>
      <c r="W1105" s="27" t="e">
        <f t="shared" si="955"/>
        <v>#DIV/0!</v>
      </c>
      <c r="X1105" s="27" t="e">
        <f t="shared" si="955"/>
        <v>#DIV/0!</v>
      </c>
      <c r="Y1105" s="27" t="e">
        <f t="shared" si="955"/>
        <v>#DIV/0!</v>
      </c>
      <c r="Z1105" s="23" t="e">
        <f t="shared" si="955"/>
        <v>#DIV/0!</v>
      </c>
      <c r="AA1105" s="23">
        <f t="shared" si="955"/>
        <v>630</v>
      </c>
      <c r="AB1105" s="23">
        <f t="shared" si="955"/>
        <v>630</v>
      </c>
      <c r="AC1105" s="23">
        <f t="shared" si="955"/>
        <v>750</v>
      </c>
      <c r="AD1105" s="100"/>
      <c r="AE1105" s="108"/>
    </row>
    <row r="1106" spans="1:31" ht="34.950000000000003" customHeight="1" x14ac:dyDescent="0.25">
      <c r="A1106" s="99"/>
      <c r="B1106" s="95" t="s">
        <v>101</v>
      </c>
      <c r="C1106" s="19"/>
      <c r="D1106" s="20"/>
      <c r="E1106" s="20"/>
      <c r="F1106" s="19"/>
      <c r="G1106" s="23">
        <f t="shared" ref="G1106:AC1106" si="956">SUM(G1107:G1110)</f>
        <v>630</v>
      </c>
      <c r="H1106" s="23">
        <f t="shared" si="956"/>
        <v>0</v>
      </c>
      <c r="I1106" s="23">
        <f t="shared" si="956"/>
        <v>575</v>
      </c>
      <c r="J1106" s="23">
        <f t="shared" si="956"/>
        <v>0</v>
      </c>
      <c r="K1106" s="23">
        <f t="shared" si="956"/>
        <v>55</v>
      </c>
      <c r="L1106" s="23">
        <f t="shared" si="956"/>
        <v>0</v>
      </c>
      <c r="M1106" s="23">
        <f t="shared" si="956"/>
        <v>0</v>
      </c>
      <c r="N1106" s="23">
        <f t="shared" si="956"/>
        <v>0</v>
      </c>
      <c r="O1106" s="23">
        <f t="shared" si="956"/>
        <v>0</v>
      </c>
      <c r="P1106" s="23">
        <f t="shared" si="956"/>
        <v>0</v>
      </c>
      <c r="Q1106" s="23">
        <f t="shared" si="956"/>
        <v>630</v>
      </c>
      <c r="R1106" s="23">
        <f t="shared" si="956"/>
        <v>0</v>
      </c>
      <c r="S1106" s="23">
        <f t="shared" si="956"/>
        <v>630</v>
      </c>
      <c r="T1106" s="23">
        <f t="shared" si="956"/>
        <v>0</v>
      </c>
      <c r="U1106" s="23"/>
      <c r="V1106" s="23">
        <f t="shared" si="956"/>
        <v>0</v>
      </c>
      <c r="W1106" s="23">
        <f t="shared" si="956"/>
        <v>0</v>
      </c>
      <c r="X1106" s="23">
        <f t="shared" si="956"/>
        <v>0</v>
      </c>
      <c r="Y1106" s="23">
        <f t="shared" si="956"/>
        <v>0</v>
      </c>
      <c r="Z1106" s="23">
        <f t="shared" si="956"/>
        <v>0</v>
      </c>
      <c r="AA1106" s="23">
        <f t="shared" si="956"/>
        <v>630</v>
      </c>
      <c r="AB1106" s="23">
        <f t="shared" si="956"/>
        <v>630</v>
      </c>
      <c r="AC1106" s="23">
        <f t="shared" si="956"/>
        <v>750</v>
      </c>
      <c r="AD1106" s="100"/>
      <c r="AE1106" s="108"/>
    </row>
    <row r="1107" spans="1:31" ht="26.4" customHeight="1" x14ac:dyDescent="0.25">
      <c r="A1107" s="99"/>
      <c r="B1107" s="95" t="s">
        <v>17</v>
      </c>
      <c r="C1107" s="18" t="s">
        <v>50</v>
      </c>
      <c r="D1107" s="18" t="s">
        <v>51</v>
      </c>
      <c r="E1107" s="18" t="s">
        <v>201</v>
      </c>
      <c r="F1107" s="18" t="s">
        <v>54</v>
      </c>
      <c r="G1107" s="23">
        <f>I1107+K1107+M1107+O1107</f>
        <v>630</v>
      </c>
      <c r="H1107" s="28">
        <f t="shared" ref="G1107:H1110" si="957">J1107+L1107+N1107+P1107</f>
        <v>0</v>
      </c>
      <c r="I1107" s="29">
        <v>575</v>
      </c>
      <c r="J1107" s="29">
        <v>0</v>
      </c>
      <c r="K1107" s="29">
        <v>55</v>
      </c>
      <c r="L1107" s="29"/>
      <c r="M1107" s="29">
        <v>0</v>
      </c>
      <c r="N1107" s="29"/>
      <c r="O1107" s="29">
        <v>0</v>
      </c>
      <c r="P1107" s="28"/>
      <c r="Q1107" s="23">
        <f>S1107+U1107+W1107+Y1107</f>
        <v>630</v>
      </c>
      <c r="R1107" s="28">
        <f t="shared" ref="R1107:R1110" si="958">T1107+V1107+X1107+Z1107</f>
        <v>0</v>
      </c>
      <c r="S1107" s="29">
        <v>630</v>
      </c>
      <c r="T1107" s="29">
        <v>0</v>
      </c>
      <c r="U1107" s="29"/>
      <c r="V1107" s="29"/>
      <c r="W1107" s="29">
        <v>0</v>
      </c>
      <c r="X1107" s="29"/>
      <c r="Y1107" s="29">
        <v>0</v>
      </c>
      <c r="Z1107" s="23"/>
      <c r="AA1107" s="23">
        <v>630</v>
      </c>
      <c r="AB1107" s="23">
        <v>630</v>
      </c>
      <c r="AC1107" s="23">
        <v>750</v>
      </c>
      <c r="AD1107" s="100"/>
      <c r="AE1107" s="108"/>
    </row>
    <row r="1108" spans="1:31" x14ac:dyDescent="0.25">
      <c r="A1108" s="99"/>
      <c r="B1108" s="95" t="s">
        <v>14</v>
      </c>
      <c r="C1108" s="19"/>
      <c r="D1108" s="20"/>
      <c r="E1108" s="20"/>
      <c r="F1108" s="19"/>
      <c r="G1108" s="23">
        <f t="shared" si="957"/>
        <v>0</v>
      </c>
      <c r="H1108" s="28">
        <f t="shared" si="957"/>
        <v>0</v>
      </c>
      <c r="I1108" s="29"/>
      <c r="J1108" s="29"/>
      <c r="K1108" s="29"/>
      <c r="L1108" s="29"/>
      <c r="M1108" s="29"/>
      <c r="N1108" s="29"/>
      <c r="O1108" s="29"/>
      <c r="P1108" s="28"/>
      <c r="Q1108" s="23">
        <f t="shared" ref="Q1108:Q1110" si="959">S1108+U1108+W1108+Y1108</f>
        <v>0</v>
      </c>
      <c r="R1108" s="28">
        <f t="shared" si="958"/>
        <v>0</v>
      </c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  <c r="AD1108" s="100"/>
      <c r="AE1108" s="108"/>
    </row>
    <row r="1109" spans="1:31" ht="13.2" customHeight="1" x14ac:dyDescent="0.25">
      <c r="A1109" s="99"/>
      <c r="B1109" s="95" t="s">
        <v>15</v>
      </c>
      <c r="C1109" s="19"/>
      <c r="D1109" s="20"/>
      <c r="E1109" s="20"/>
      <c r="F1109" s="19"/>
      <c r="G1109" s="23">
        <f t="shared" si="957"/>
        <v>0</v>
      </c>
      <c r="H1109" s="28">
        <f t="shared" si="957"/>
        <v>0</v>
      </c>
      <c r="I1109" s="29"/>
      <c r="J1109" s="29"/>
      <c r="K1109" s="29"/>
      <c r="L1109" s="29"/>
      <c r="M1109" s="29"/>
      <c r="N1109" s="29"/>
      <c r="O1109" s="29"/>
      <c r="P1109" s="28"/>
      <c r="Q1109" s="23">
        <f t="shared" si="959"/>
        <v>0</v>
      </c>
      <c r="R1109" s="28">
        <f t="shared" si="958"/>
        <v>0</v>
      </c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  <c r="AD1109" s="100"/>
      <c r="AE1109" s="108"/>
    </row>
    <row r="1110" spans="1:31" ht="13.2" customHeight="1" x14ac:dyDescent="0.25">
      <c r="A1110" s="99"/>
      <c r="B1110" s="95" t="s">
        <v>12</v>
      </c>
      <c r="C1110" s="19"/>
      <c r="D1110" s="20"/>
      <c r="E1110" s="20"/>
      <c r="F1110" s="19"/>
      <c r="G1110" s="23">
        <f t="shared" si="957"/>
        <v>0</v>
      </c>
      <c r="H1110" s="28">
        <f t="shared" si="957"/>
        <v>0</v>
      </c>
      <c r="I1110" s="29"/>
      <c r="J1110" s="29"/>
      <c r="K1110" s="29"/>
      <c r="L1110" s="29"/>
      <c r="M1110" s="29"/>
      <c r="N1110" s="29"/>
      <c r="O1110" s="29"/>
      <c r="P1110" s="28"/>
      <c r="Q1110" s="23">
        <f t="shared" si="959"/>
        <v>0</v>
      </c>
      <c r="R1110" s="28">
        <f t="shared" si="958"/>
        <v>0</v>
      </c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  <c r="AD1110" s="100"/>
      <c r="AE1110" s="109"/>
    </row>
    <row r="1111" spans="1:31" ht="18.600000000000001" customHeight="1" x14ac:dyDescent="0.25">
      <c r="A1111" s="99" t="s">
        <v>421</v>
      </c>
      <c r="B1111" s="95" t="s">
        <v>146</v>
      </c>
      <c r="C1111" s="19"/>
      <c r="D1111" s="20"/>
      <c r="E1111" s="20"/>
      <c r="F1111" s="19"/>
      <c r="G1111" s="23">
        <f>I1111+K1111+M1111+O1111</f>
        <v>8</v>
      </c>
      <c r="H1111" s="23">
        <f>J1111+L1111+N1111+P1111</f>
        <v>0</v>
      </c>
      <c r="I1111" s="29"/>
      <c r="J1111" s="29"/>
      <c r="K1111" s="29">
        <v>2</v>
      </c>
      <c r="L1111" s="29"/>
      <c r="M1111" s="29">
        <v>2</v>
      </c>
      <c r="N1111" s="29"/>
      <c r="O1111" s="29">
        <v>4</v>
      </c>
      <c r="P1111" s="28"/>
      <c r="Q1111" s="23">
        <v>24</v>
      </c>
      <c r="R1111" s="23">
        <f>T1111+V1111+X1111+Z1111</f>
        <v>0</v>
      </c>
      <c r="S1111" s="23">
        <v>5</v>
      </c>
      <c r="T1111" s="23"/>
      <c r="U1111" s="23">
        <v>4</v>
      </c>
      <c r="V1111" s="23"/>
      <c r="W1111" s="23">
        <v>5</v>
      </c>
      <c r="X1111" s="23"/>
      <c r="Y1111" s="23">
        <v>10</v>
      </c>
      <c r="Z1111" s="23"/>
      <c r="AA1111" s="23">
        <v>24</v>
      </c>
      <c r="AB1111" s="23">
        <v>24</v>
      </c>
      <c r="AC1111" s="23">
        <v>24</v>
      </c>
      <c r="AD1111" s="100" t="s">
        <v>324</v>
      </c>
      <c r="AE1111" s="107" t="s">
        <v>554</v>
      </c>
    </row>
    <row r="1112" spans="1:31" ht="26.4" x14ac:dyDescent="0.25">
      <c r="A1112" s="99"/>
      <c r="B1112" s="95" t="s">
        <v>116</v>
      </c>
      <c r="C1112" s="19"/>
      <c r="D1112" s="20"/>
      <c r="E1112" s="20"/>
      <c r="F1112" s="19"/>
      <c r="G1112" s="23">
        <f>ROUND(G1113/G1111,1)</f>
        <v>437.5</v>
      </c>
      <c r="H1112" s="23" t="e">
        <f t="shared" ref="H1112:AC1112" si="960">ROUND(H1113/H1111,1)</f>
        <v>#DIV/0!</v>
      </c>
      <c r="I1112" s="23" t="e">
        <f t="shared" si="960"/>
        <v>#DIV/0!</v>
      </c>
      <c r="J1112" s="23" t="e">
        <f t="shared" si="960"/>
        <v>#DIV/0!</v>
      </c>
      <c r="K1112" s="23">
        <f t="shared" si="960"/>
        <v>505</v>
      </c>
      <c r="L1112" s="23" t="e">
        <f t="shared" si="960"/>
        <v>#DIV/0!</v>
      </c>
      <c r="M1112" s="23">
        <f t="shared" si="960"/>
        <v>287.5</v>
      </c>
      <c r="N1112" s="23" t="e">
        <f t="shared" si="960"/>
        <v>#DIV/0!</v>
      </c>
      <c r="O1112" s="23">
        <f t="shared" si="960"/>
        <v>473.8</v>
      </c>
      <c r="P1112" s="23" t="e">
        <f t="shared" si="960"/>
        <v>#DIV/0!</v>
      </c>
      <c r="Q1112" s="23">
        <f t="shared" si="960"/>
        <v>93.8</v>
      </c>
      <c r="R1112" s="23" t="e">
        <f t="shared" si="960"/>
        <v>#DIV/0!</v>
      </c>
      <c r="S1112" s="23">
        <f t="shared" si="960"/>
        <v>20</v>
      </c>
      <c r="T1112" s="23" t="e">
        <f t="shared" si="960"/>
        <v>#DIV/0!</v>
      </c>
      <c r="U1112" s="23">
        <f t="shared" si="960"/>
        <v>225</v>
      </c>
      <c r="V1112" s="23" t="e">
        <f t="shared" si="960"/>
        <v>#DIV/0!</v>
      </c>
      <c r="W1112" s="23">
        <f t="shared" si="960"/>
        <v>20</v>
      </c>
      <c r="X1112" s="23" t="e">
        <f t="shared" si="960"/>
        <v>#DIV/0!</v>
      </c>
      <c r="Y1112" s="23">
        <f t="shared" si="960"/>
        <v>115</v>
      </c>
      <c r="Z1112" s="23" t="e">
        <f t="shared" si="960"/>
        <v>#DIV/0!</v>
      </c>
      <c r="AA1112" s="23">
        <f t="shared" si="960"/>
        <v>93.8</v>
      </c>
      <c r="AB1112" s="23">
        <f t="shared" si="960"/>
        <v>93.8</v>
      </c>
      <c r="AC1112" s="23">
        <f t="shared" si="960"/>
        <v>93.8</v>
      </c>
      <c r="AD1112" s="100"/>
      <c r="AE1112" s="108"/>
    </row>
    <row r="1113" spans="1:31" ht="26.4" x14ac:dyDescent="0.25">
      <c r="A1113" s="99"/>
      <c r="B1113" s="95" t="s">
        <v>105</v>
      </c>
      <c r="C1113" s="19"/>
      <c r="D1113" s="20"/>
      <c r="E1113" s="20"/>
      <c r="F1113" s="19"/>
      <c r="G1113" s="23">
        <f t="shared" ref="G1113:AC1113" si="961">SUM(G1114:G1117)</f>
        <v>3500</v>
      </c>
      <c r="H1113" s="23">
        <f t="shared" si="961"/>
        <v>20</v>
      </c>
      <c r="I1113" s="23">
        <f t="shared" si="961"/>
        <v>20</v>
      </c>
      <c r="J1113" s="23">
        <f t="shared" si="961"/>
        <v>20</v>
      </c>
      <c r="K1113" s="23">
        <f t="shared" si="961"/>
        <v>1010</v>
      </c>
      <c r="L1113" s="23">
        <f t="shared" si="961"/>
        <v>0</v>
      </c>
      <c r="M1113" s="23">
        <f t="shared" si="961"/>
        <v>575</v>
      </c>
      <c r="N1113" s="23">
        <f t="shared" si="961"/>
        <v>0</v>
      </c>
      <c r="O1113" s="23">
        <f t="shared" si="961"/>
        <v>1895</v>
      </c>
      <c r="P1113" s="23">
        <f t="shared" si="961"/>
        <v>0</v>
      </c>
      <c r="Q1113" s="23">
        <f t="shared" si="961"/>
        <v>2250</v>
      </c>
      <c r="R1113" s="23">
        <f t="shared" si="961"/>
        <v>20</v>
      </c>
      <c r="S1113" s="23">
        <f t="shared" si="961"/>
        <v>100</v>
      </c>
      <c r="T1113" s="23">
        <f t="shared" si="961"/>
        <v>20</v>
      </c>
      <c r="U1113" s="23">
        <f t="shared" si="961"/>
        <v>900</v>
      </c>
      <c r="V1113" s="23">
        <f t="shared" si="961"/>
        <v>0</v>
      </c>
      <c r="W1113" s="23">
        <f t="shared" si="961"/>
        <v>100</v>
      </c>
      <c r="X1113" s="23">
        <f t="shared" si="961"/>
        <v>0</v>
      </c>
      <c r="Y1113" s="23">
        <f t="shared" si="961"/>
        <v>1150</v>
      </c>
      <c r="Z1113" s="23">
        <f t="shared" si="961"/>
        <v>0</v>
      </c>
      <c r="AA1113" s="23">
        <f t="shared" si="961"/>
        <v>2250</v>
      </c>
      <c r="AB1113" s="23">
        <f t="shared" si="961"/>
        <v>2250</v>
      </c>
      <c r="AC1113" s="23">
        <f t="shared" si="961"/>
        <v>2250</v>
      </c>
      <c r="AD1113" s="100"/>
      <c r="AE1113" s="108"/>
    </row>
    <row r="1114" spans="1:31" x14ac:dyDescent="0.25">
      <c r="A1114" s="99"/>
      <c r="B1114" s="95" t="s">
        <v>17</v>
      </c>
      <c r="C1114" s="18" t="s">
        <v>48</v>
      </c>
      <c r="D1114" s="18" t="s">
        <v>42</v>
      </c>
      <c r="E1114" s="18" t="s">
        <v>201</v>
      </c>
      <c r="F1114" s="18" t="s">
        <v>54</v>
      </c>
      <c r="G1114" s="23">
        <f>I1114+K1114+M1114+O1114</f>
        <v>3500</v>
      </c>
      <c r="H1114" s="28">
        <f t="shared" ref="G1114:H1117" si="962">J1114+L1114+N1114+P1114</f>
        <v>20</v>
      </c>
      <c r="I1114" s="29">
        <v>20</v>
      </c>
      <c r="J1114" s="29">
        <v>20</v>
      </c>
      <c r="K1114" s="29">
        <v>1010</v>
      </c>
      <c r="L1114" s="29"/>
      <c r="M1114" s="29">
        <v>575</v>
      </c>
      <c r="N1114" s="29"/>
      <c r="O1114" s="29">
        <v>1895</v>
      </c>
      <c r="P1114" s="28"/>
      <c r="Q1114" s="23">
        <v>2250</v>
      </c>
      <c r="R1114" s="28">
        <f t="shared" ref="R1114:R1117" si="963">T1114+V1114+X1114+Z1114</f>
        <v>20</v>
      </c>
      <c r="S1114" s="29">
        <v>100</v>
      </c>
      <c r="T1114" s="29">
        <v>20</v>
      </c>
      <c r="U1114" s="29">
        <v>900</v>
      </c>
      <c r="V1114" s="29"/>
      <c r="W1114" s="29">
        <v>100</v>
      </c>
      <c r="X1114" s="29"/>
      <c r="Y1114" s="29">
        <v>1150</v>
      </c>
      <c r="Z1114" s="23"/>
      <c r="AA1114" s="23">
        <v>2250</v>
      </c>
      <c r="AB1114" s="23">
        <v>2250</v>
      </c>
      <c r="AC1114" s="23">
        <v>2250</v>
      </c>
      <c r="AD1114" s="100"/>
      <c r="AE1114" s="108"/>
    </row>
    <row r="1115" spans="1:31" ht="36.75" customHeight="1" x14ac:dyDescent="0.25">
      <c r="A1115" s="99"/>
      <c r="B1115" s="95" t="s">
        <v>14</v>
      </c>
      <c r="C1115" s="19"/>
      <c r="D1115" s="20"/>
      <c r="E1115" s="20"/>
      <c r="F1115" s="19"/>
      <c r="G1115" s="23">
        <f t="shared" si="962"/>
        <v>0</v>
      </c>
      <c r="H1115" s="28">
        <f t="shared" si="962"/>
        <v>0</v>
      </c>
      <c r="I1115" s="29"/>
      <c r="J1115" s="29"/>
      <c r="K1115" s="29"/>
      <c r="L1115" s="29"/>
      <c r="M1115" s="29"/>
      <c r="N1115" s="29"/>
      <c r="O1115" s="29"/>
      <c r="P1115" s="28"/>
      <c r="Q1115" s="23">
        <f t="shared" ref="Q1115:Q1117" si="964">S1115+U1115+W1115+Y1115</f>
        <v>0</v>
      </c>
      <c r="R1115" s="28">
        <f t="shared" si="963"/>
        <v>0</v>
      </c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  <c r="AD1115" s="100"/>
      <c r="AE1115" s="108"/>
    </row>
    <row r="1116" spans="1:31" ht="13.2" customHeight="1" x14ac:dyDescent="0.25">
      <c r="A1116" s="99"/>
      <c r="B1116" s="95" t="s">
        <v>15</v>
      </c>
      <c r="C1116" s="19"/>
      <c r="D1116" s="20"/>
      <c r="E1116" s="20"/>
      <c r="F1116" s="19"/>
      <c r="G1116" s="23">
        <f t="shared" si="962"/>
        <v>0</v>
      </c>
      <c r="H1116" s="28">
        <f t="shared" si="962"/>
        <v>0</v>
      </c>
      <c r="I1116" s="29"/>
      <c r="J1116" s="29"/>
      <c r="K1116" s="29"/>
      <c r="L1116" s="29"/>
      <c r="M1116" s="29"/>
      <c r="N1116" s="29"/>
      <c r="O1116" s="29"/>
      <c r="P1116" s="28"/>
      <c r="Q1116" s="23">
        <f t="shared" si="964"/>
        <v>0</v>
      </c>
      <c r="R1116" s="28">
        <f t="shared" si="963"/>
        <v>0</v>
      </c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  <c r="AD1116" s="100"/>
      <c r="AE1116" s="108"/>
    </row>
    <row r="1117" spans="1:31" ht="13.2" customHeight="1" x14ac:dyDescent="0.25">
      <c r="A1117" s="99"/>
      <c r="B1117" s="95" t="s">
        <v>12</v>
      </c>
      <c r="C1117" s="19"/>
      <c r="D1117" s="20"/>
      <c r="E1117" s="20"/>
      <c r="F1117" s="19"/>
      <c r="G1117" s="23">
        <f t="shared" si="962"/>
        <v>0</v>
      </c>
      <c r="H1117" s="28">
        <f t="shared" si="962"/>
        <v>0</v>
      </c>
      <c r="I1117" s="29"/>
      <c r="J1117" s="29"/>
      <c r="K1117" s="29"/>
      <c r="L1117" s="29"/>
      <c r="M1117" s="29"/>
      <c r="N1117" s="29"/>
      <c r="O1117" s="29"/>
      <c r="P1117" s="28"/>
      <c r="Q1117" s="23">
        <f t="shared" si="964"/>
        <v>0</v>
      </c>
      <c r="R1117" s="28">
        <f t="shared" si="963"/>
        <v>0</v>
      </c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  <c r="AD1117" s="100"/>
      <c r="AE1117" s="109"/>
    </row>
    <row r="1118" spans="1:31" ht="13.2" customHeight="1" x14ac:dyDescent="0.25">
      <c r="A1118" s="99" t="s">
        <v>318</v>
      </c>
      <c r="B1118" s="95" t="s">
        <v>158</v>
      </c>
      <c r="C1118" s="19"/>
      <c r="D1118" s="20"/>
      <c r="E1118" s="20"/>
      <c r="F1118" s="19"/>
      <c r="G1118" s="23">
        <f>I1118+K1118+M1118+O1118</f>
        <v>5</v>
      </c>
      <c r="H1118" s="23">
        <f>J1118+L1118+N1118+P1118</f>
        <v>1</v>
      </c>
      <c r="I1118" s="29">
        <v>1</v>
      </c>
      <c r="J1118" s="29">
        <v>1</v>
      </c>
      <c r="K1118" s="29">
        <v>2</v>
      </c>
      <c r="L1118" s="29"/>
      <c r="M1118" s="29"/>
      <c r="N1118" s="29"/>
      <c r="O1118" s="29">
        <v>2</v>
      </c>
      <c r="P1118" s="28"/>
      <c r="Q1118" s="23">
        <v>5</v>
      </c>
      <c r="R1118" s="23">
        <f>T1118+V1118+X1118+Z1118</f>
        <v>0</v>
      </c>
      <c r="S1118" s="23">
        <v>0</v>
      </c>
      <c r="T1118" s="23"/>
      <c r="U1118" s="23">
        <v>3</v>
      </c>
      <c r="V1118" s="23"/>
      <c r="W1118" s="23">
        <v>1</v>
      </c>
      <c r="X1118" s="23"/>
      <c r="Y1118" s="23">
        <v>1</v>
      </c>
      <c r="Z1118" s="23"/>
      <c r="AA1118" s="23">
        <v>5</v>
      </c>
      <c r="AB1118" s="23">
        <v>5</v>
      </c>
      <c r="AC1118" s="23">
        <v>5</v>
      </c>
      <c r="AD1118" s="100" t="s">
        <v>324</v>
      </c>
      <c r="AE1118" s="107" t="s">
        <v>555</v>
      </c>
    </row>
    <row r="1119" spans="1:31" ht="30.6" customHeight="1" x14ac:dyDescent="0.25">
      <c r="A1119" s="99"/>
      <c r="B1119" s="95" t="s">
        <v>122</v>
      </c>
      <c r="C1119" s="19"/>
      <c r="D1119" s="20"/>
      <c r="E1119" s="20"/>
      <c r="F1119" s="19"/>
      <c r="G1119" s="23">
        <f>ROUND(G1120/G1118,1)</f>
        <v>864</v>
      </c>
      <c r="H1119" s="23">
        <f t="shared" ref="H1119:AC1119" si="965">ROUND(H1120/H1118,1)</f>
        <v>300</v>
      </c>
      <c r="I1119" s="23">
        <f t="shared" si="965"/>
        <v>300</v>
      </c>
      <c r="J1119" s="23">
        <f t="shared" si="965"/>
        <v>300</v>
      </c>
      <c r="K1119" s="23">
        <f t="shared" si="965"/>
        <v>666</v>
      </c>
      <c r="L1119" s="23" t="e">
        <f t="shared" si="965"/>
        <v>#DIV/0!</v>
      </c>
      <c r="M1119" s="23" t="e">
        <f t="shared" si="965"/>
        <v>#DIV/0!</v>
      </c>
      <c r="N1119" s="23" t="e">
        <f t="shared" si="965"/>
        <v>#DIV/0!</v>
      </c>
      <c r="O1119" s="23">
        <f t="shared" si="965"/>
        <v>1344</v>
      </c>
      <c r="P1119" s="23" t="e">
        <f t="shared" si="965"/>
        <v>#DIV/0!</v>
      </c>
      <c r="Q1119" s="23">
        <f t="shared" si="965"/>
        <v>1190</v>
      </c>
      <c r="R1119" s="23" t="e">
        <f t="shared" si="965"/>
        <v>#DIV/0!</v>
      </c>
      <c r="S1119" s="27" t="e">
        <f t="shared" si="965"/>
        <v>#DIV/0!</v>
      </c>
      <c r="T1119" s="23" t="e">
        <f t="shared" si="965"/>
        <v>#DIV/0!</v>
      </c>
      <c r="U1119" s="23">
        <f t="shared" si="965"/>
        <v>1266.7</v>
      </c>
      <c r="V1119" s="23" t="e">
        <f t="shared" si="965"/>
        <v>#DIV/0!</v>
      </c>
      <c r="W1119" s="23">
        <f t="shared" si="965"/>
        <v>150</v>
      </c>
      <c r="X1119" s="23" t="e">
        <f t="shared" si="965"/>
        <v>#DIV/0!</v>
      </c>
      <c r="Y1119" s="23">
        <f t="shared" si="965"/>
        <v>2000</v>
      </c>
      <c r="Z1119" s="23" t="e">
        <f t="shared" si="965"/>
        <v>#DIV/0!</v>
      </c>
      <c r="AA1119" s="23">
        <f t="shared" si="965"/>
        <v>1190</v>
      </c>
      <c r="AB1119" s="23">
        <f t="shared" si="965"/>
        <v>1190</v>
      </c>
      <c r="AC1119" s="23">
        <f t="shared" si="965"/>
        <v>1190</v>
      </c>
      <c r="AD1119" s="100"/>
      <c r="AE1119" s="108"/>
    </row>
    <row r="1120" spans="1:31" ht="13.2" customHeight="1" x14ac:dyDescent="0.25">
      <c r="A1120" s="99"/>
      <c r="B1120" s="95" t="s">
        <v>105</v>
      </c>
      <c r="C1120" s="19"/>
      <c r="D1120" s="20"/>
      <c r="E1120" s="20"/>
      <c r="F1120" s="19"/>
      <c r="G1120" s="23">
        <f>SUM(G1121:G1127)</f>
        <v>4320</v>
      </c>
      <c r="H1120" s="23">
        <f t="shared" ref="H1120:AC1120" si="966">SUM(H1121:H1127)</f>
        <v>300</v>
      </c>
      <c r="I1120" s="23">
        <f t="shared" si="966"/>
        <v>300</v>
      </c>
      <c r="J1120" s="23">
        <f t="shared" si="966"/>
        <v>300</v>
      </c>
      <c r="K1120" s="23">
        <f t="shared" si="966"/>
        <v>1332</v>
      </c>
      <c r="L1120" s="23">
        <f t="shared" si="966"/>
        <v>0</v>
      </c>
      <c r="M1120" s="23">
        <f t="shared" si="966"/>
        <v>0</v>
      </c>
      <c r="N1120" s="23">
        <f t="shared" si="966"/>
        <v>0</v>
      </c>
      <c r="O1120" s="23">
        <f t="shared" si="966"/>
        <v>2688</v>
      </c>
      <c r="P1120" s="23">
        <f t="shared" si="966"/>
        <v>0</v>
      </c>
      <c r="Q1120" s="23">
        <f t="shared" si="966"/>
        <v>5950</v>
      </c>
      <c r="R1120" s="23">
        <f t="shared" si="966"/>
        <v>300</v>
      </c>
      <c r="S1120" s="23">
        <f t="shared" si="966"/>
        <v>0</v>
      </c>
      <c r="T1120" s="23">
        <f t="shared" si="966"/>
        <v>300</v>
      </c>
      <c r="U1120" s="23">
        <f t="shared" si="966"/>
        <v>3800</v>
      </c>
      <c r="V1120" s="23">
        <f t="shared" si="966"/>
        <v>0</v>
      </c>
      <c r="W1120" s="23">
        <f t="shared" si="966"/>
        <v>150</v>
      </c>
      <c r="X1120" s="23">
        <f t="shared" si="966"/>
        <v>0</v>
      </c>
      <c r="Y1120" s="23">
        <f t="shared" si="966"/>
        <v>2000</v>
      </c>
      <c r="Z1120" s="23">
        <f t="shared" si="966"/>
        <v>0</v>
      </c>
      <c r="AA1120" s="23">
        <f t="shared" si="966"/>
        <v>5950</v>
      </c>
      <c r="AB1120" s="23">
        <f t="shared" si="966"/>
        <v>5950</v>
      </c>
      <c r="AC1120" s="23">
        <f t="shared" si="966"/>
        <v>5950</v>
      </c>
      <c r="AD1120" s="100"/>
      <c r="AE1120" s="108"/>
    </row>
    <row r="1121" spans="1:31" ht="13.2" customHeight="1" x14ac:dyDescent="0.25">
      <c r="A1121" s="99"/>
      <c r="B1121" s="99" t="s">
        <v>17</v>
      </c>
      <c r="C1121" s="18" t="s">
        <v>48</v>
      </c>
      <c r="D1121" s="18" t="s">
        <v>42</v>
      </c>
      <c r="E1121" s="18" t="s">
        <v>201</v>
      </c>
      <c r="F1121" s="18" t="s">
        <v>56</v>
      </c>
      <c r="G1121" s="23">
        <f>I1121+K1121+M1121+O1121</f>
        <v>0</v>
      </c>
      <c r="H1121" s="28">
        <f>J1121+L1121+N1121+P1121</f>
        <v>0</v>
      </c>
      <c r="I1121" s="29"/>
      <c r="J1121" s="29"/>
      <c r="K1121" s="29"/>
      <c r="L1121" s="29"/>
      <c r="M1121" s="29"/>
      <c r="N1121" s="29"/>
      <c r="O1121" s="29"/>
      <c r="P1121" s="28"/>
      <c r="Q1121" s="23">
        <f>S1121+U1121+W1121+Y1121</f>
        <v>0</v>
      </c>
      <c r="R1121" s="28">
        <f>T1121+V1121+X1121+Z1121</f>
        <v>0</v>
      </c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100"/>
      <c r="AE1121" s="108"/>
    </row>
    <row r="1122" spans="1:31" x14ac:dyDescent="0.25">
      <c r="A1122" s="99"/>
      <c r="B1122" s="99"/>
      <c r="C1122" s="18" t="s">
        <v>48</v>
      </c>
      <c r="D1122" s="18" t="s">
        <v>42</v>
      </c>
      <c r="E1122" s="18" t="s">
        <v>201</v>
      </c>
      <c r="F1122" s="18" t="s">
        <v>56</v>
      </c>
      <c r="G1122" s="23">
        <f t="shared" ref="G1122:H1127" si="967">I1122+K1122+M1122+O1122</f>
        <v>0</v>
      </c>
      <c r="H1122" s="28">
        <f t="shared" si="967"/>
        <v>0</v>
      </c>
      <c r="I1122" s="29"/>
      <c r="J1122" s="29"/>
      <c r="K1122" s="29"/>
      <c r="L1122" s="29"/>
      <c r="M1122" s="29"/>
      <c r="N1122" s="29"/>
      <c r="O1122" s="29"/>
      <c r="P1122" s="28"/>
      <c r="Q1122" s="23">
        <f t="shared" ref="Q1122:Q1123" si="968">S1122+U1122+W1122+Y1122</f>
        <v>0</v>
      </c>
      <c r="R1122" s="28">
        <f t="shared" ref="R1122:R1127" si="969">T1122+V1122+X1122+Z1122</f>
        <v>0</v>
      </c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100"/>
      <c r="AE1122" s="108"/>
    </row>
    <row r="1123" spans="1:31" ht="13.2" customHeight="1" x14ac:dyDescent="0.25">
      <c r="A1123" s="99"/>
      <c r="B1123" s="99"/>
      <c r="C1123" s="18" t="s">
        <v>48</v>
      </c>
      <c r="D1123" s="18" t="s">
        <v>42</v>
      </c>
      <c r="E1123" s="18" t="s">
        <v>201</v>
      </c>
      <c r="F1123" s="18" t="s">
        <v>56</v>
      </c>
      <c r="G1123" s="23">
        <f t="shared" si="967"/>
        <v>0</v>
      </c>
      <c r="H1123" s="28">
        <f t="shared" si="967"/>
        <v>0</v>
      </c>
      <c r="I1123" s="29"/>
      <c r="J1123" s="29"/>
      <c r="K1123" s="29"/>
      <c r="L1123" s="29"/>
      <c r="M1123" s="29"/>
      <c r="N1123" s="29"/>
      <c r="O1123" s="29"/>
      <c r="P1123" s="28"/>
      <c r="Q1123" s="23">
        <f t="shared" si="968"/>
        <v>0</v>
      </c>
      <c r="R1123" s="28">
        <f t="shared" si="969"/>
        <v>0</v>
      </c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  <c r="AD1123" s="100"/>
      <c r="AE1123" s="108"/>
    </row>
    <row r="1124" spans="1:31" ht="13.2" customHeight="1" x14ac:dyDescent="0.25">
      <c r="A1124" s="99"/>
      <c r="B1124" s="99"/>
      <c r="C1124" s="18" t="s">
        <v>48</v>
      </c>
      <c r="D1124" s="18" t="s">
        <v>42</v>
      </c>
      <c r="E1124" s="18" t="s">
        <v>201</v>
      </c>
      <c r="F1124" s="18" t="s">
        <v>54</v>
      </c>
      <c r="G1124" s="23">
        <f>I1124+K1124+M1124+O1124</f>
        <v>4320</v>
      </c>
      <c r="H1124" s="28">
        <f t="shared" si="967"/>
        <v>300</v>
      </c>
      <c r="I1124" s="29">
        <v>300</v>
      </c>
      <c r="J1124" s="29">
        <v>300</v>
      </c>
      <c r="K1124" s="29">
        <v>1332</v>
      </c>
      <c r="L1124" s="29"/>
      <c r="M1124" s="29"/>
      <c r="N1124" s="29"/>
      <c r="O1124" s="29">
        <v>2688</v>
      </c>
      <c r="P1124" s="28"/>
      <c r="Q1124" s="23">
        <f>S1124+U1124+W1124+Y1124</f>
        <v>5950</v>
      </c>
      <c r="R1124" s="28">
        <f t="shared" si="969"/>
        <v>300</v>
      </c>
      <c r="S1124" s="29">
        <v>0</v>
      </c>
      <c r="T1124" s="29">
        <v>300</v>
      </c>
      <c r="U1124" s="29">
        <v>3800</v>
      </c>
      <c r="V1124" s="29"/>
      <c r="W1124" s="29">
        <v>150</v>
      </c>
      <c r="X1124" s="29"/>
      <c r="Y1124" s="29">
        <v>2000</v>
      </c>
      <c r="Z1124" s="23"/>
      <c r="AA1124" s="23">
        <v>5950</v>
      </c>
      <c r="AB1124" s="23">
        <v>5950</v>
      </c>
      <c r="AC1124" s="23">
        <v>5950</v>
      </c>
      <c r="AD1124" s="100"/>
      <c r="AE1124" s="108"/>
    </row>
    <row r="1125" spans="1:31" ht="13.2" customHeight="1" x14ac:dyDescent="0.25">
      <c r="A1125" s="99"/>
      <c r="B1125" s="95" t="s">
        <v>14</v>
      </c>
      <c r="C1125" s="19"/>
      <c r="D1125" s="20"/>
      <c r="E1125" s="20"/>
      <c r="F1125" s="19"/>
      <c r="G1125" s="23">
        <f t="shared" si="967"/>
        <v>0</v>
      </c>
      <c r="H1125" s="28">
        <f t="shared" si="967"/>
        <v>0</v>
      </c>
      <c r="I1125" s="29"/>
      <c r="J1125" s="29"/>
      <c r="K1125" s="29"/>
      <c r="L1125" s="29"/>
      <c r="M1125" s="29"/>
      <c r="N1125" s="29"/>
      <c r="O1125" s="29"/>
      <c r="P1125" s="28"/>
      <c r="Q1125" s="23">
        <f t="shared" ref="Q1125:Q1127" si="970">S1125+U1125+W1125+Y1125</f>
        <v>0</v>
      </c>
      <c r="R1125" s="28">
        <f t="shared" si="969"/>
        <v>0</v>
      </c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  <c r="AD1125" s="100"/>
      <c r="AE1125" s="108"/>
    </row>
    <row r="1126" spans="1:31" ht="13.2" customHeight="1" x14ac:dyDescent="0.25">
      <c r="A1126" s="99"/>
      <c r="B1126" s="95" t="s">
        <v>15</v>
      </c>
      <c r="C1126" s="19"/>
      <c r="D1126" s="20"/>
      <c r="E1126" s="20"/>
      <c r="F1126" s="19"/>
      <c r="G1126" s="23">
        <f t="shared" si="967"/>
        <v>0</v>
      </c>
      <c r="H1126" s="28">
        <f t="shared" si="967"/>
        <v>0</v>
      </c>
      <c r="I1126" s="29"/>
      <c r="J1126" s="29"/>
      <c r="K1126" s="29"/>
      <c r="L1126" s="29"/>
      <c r="M1126" s="29"/>
      <c r="N1126" s="29"/>
      <c r="O1126" s="29"/>
      <c r="P1126" s="28"/>
      <c r="Q1126" s="23">
        <f t="shared" si="970"/>
        <v>0</v>
      </c>
      <c r="R1126" s="28">
        <f t="shared" si="969"/>
        <v>0</v>
      </c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  <c r="AD1126" s="100"/>
      <c r="AE1126" s="108"/>
    </row>
    <row r="1127" spans="1:31" ht="54.6" customHeight="1" x14ac:dyDescent="0.25">
      <c r="A1127" s="99"/>
      <c r="B1127" s="95" t="s">
        <v>12</v>
      </c>
      <c r="C1127" s="19"/>
      <c r="D1127" s="20"/>
      <c r="E1127" s="20"/>
      <c r="F1127" s="19"/>
      <c r="G1127" s="23">
        <f t="shared" si="967"/>
        <v>0</v>
      </c>
      <c r="H1127" s="28">
        <f t="shared" si="967"/>
        <v>0</v>
      </c>
      <c r="I1127" s="29"/>
      <c r="J1127" s="29"/>
      <c r="K1127" s="29"/>
      <c r="L1127" s="29"/>
      <c r="M1127" s="29"/>
      <c r="N1127" s="29"/>
      <c r="O1127" s="29"/>
      <c r="P1127" s="28"/>
      <c r="Q1127" s="23">
        <f t="shared" si="970"/>
        <v>0</v>
      </c>
      <c r="R1127" s="28">
        <f t="shared" si="969"/>
        <v>0</v>
      </c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  <c r="AD1127" s="100"/>
      <c r="AE1127" s="109"/>
    </row>
    <row r="1128" spans="1:31" ht="13.2" customHeight="1" x14ac:dyDescent="0.25">
      <c r="A1128" s="99" t="s">
        <v>28</v>
      </c>
      <c r="B1128" s="95" t="s">
        <v>17</v>
      </c>
      <c r="C1128" s="19"/>
      <c r="D1128" s="20"/>
      <c r="E1128" s="20"/>
      <c r="F1128" s="19"/>
      <c r="G1128" s="23">
        <f>G1090+G1091+G1092+G1055+G1056+G1057+G1058</f>
        <v>41782</v>
      </c>
      <c r="H1128" s="23">
        <f t="shared" ref="H1128:AC1128" si="971">H1090+H1091+H1092+H1055+H1056+H1057+H1058</f>
        <v>4575</v>
      </c>
      <c r="I1128" s="23">
        <f t="shared" si="971"/>
        <v>5200</v>
      </c>
      <c r="J1128" s="23">
        <f t="shared" si="971"/>
        <v>4575</v>
      </c>
      <c r="K1128" s="23">
        <f t="shared" si="971"/>
        <v>13763</v>
      </c>
      <c r="L1128" s="23">
        <f t="shared" si="971"/>
        <v>0</v>
      </c>
      <c r="M1128" s="23">
        <f t="shared" si="971"/>
        <v>5600</v>
      </c>
      <c r="N1128" s="23">
        <f t="shared" si="971"/>
        <v>0</v>
      </c>
      <c r="O1128" s="23">
        <f t="shared" si="971"/>
        <v>17219</v>
      </c>
      <c r="P1128" s="23">
        <f t="shared" si="971"/>
        <v>0</v>
      </c>
      <c r="Q1128" s="23">
        <f>Q1090+Q1091+Q1092+Q1055+Q1056+Q1057+Q1058</f>
        <v>41119.351000000002</v>
      </c>
      <c r="R1128" s="23">
        <f t="shared" si="971"/>
        <v>4575</v>
      </c>
      <c r="S1128" s="23">
        <f t="shared" si="971"/>
        <v>8377.7000000000007</v>
      </c>
      <c r="T1128" s="23">
        <f t="shared" si="971"/>
        <v>4575</v>
      </c>
      <c r="U1128" s="23">
        <f t="shared" si="971"/>
        <v>16849.351000000002</v>
      </c>
      <c r="V1128" s="23">
        <f t="shared" si="971"/>
        <v>0</v>
      </c>
      <c r="W1128" s="23">
        <f t="shared" si="971"/>
        <v>6078.1</v>
      </c>
      <c r="X1128" s="23">
        <f t="shared" si="971"/>
        <v>0</v>
      </c>
      <c r="Y1128" s="23">
        <f t="shared" si="971"/>
        <v>9814.2000000000007</v>
      </c>
      <c r="Z1128" s="23">
        <f t="shared" si="971"/>
        <v>0</v>
      </c>
      <c r="AA1128" s="23">
        <f t="shared" si="971"/>
        <v>41212</v>
      </c>
      <c r="AB1128" s="23">
        <f t="shared" si="971"/>
        <v>41212</v>
      </c>
      <c r="AC1128" s="23">
        <f t="shared" si="971"/>
        <v>42302</v>
      </c>
      <c r="AD1128" s="30"/>
      <c r="AE1128" s="94"/>
    </row>
    <row r="1129" spans="1:31" ht="65.25" customHeight="1" x14ac:dyDescent="0.25">
      <c r="A1129" s="99"/>
      <c r="B1129" s="95" t="s">
        <v>14</v>
      </c>
      <c r="C1129" s="19"/>
      <c r="D1129" s="20"/>
      <c r="E1129" s="20"/>
      <c r="F1129" s="19"/>
      <c r="G1129" s="23">
        <f>G1093+G1059</f>
        <v>0</v>
      </c>
      <c r="H1129" s="23">
        <f t="shared" ref="H1129:AC1131" si="972">H1093+H1059</f>
        <v>0</v>
      </c>
      <c r="I1129" s="23">
        <f t="shared" si="972"/>
        <v>0</v>
      </c>
      <c r="J1129" s="23">
        <f t="shared" si="972"/>
        <v>0</v>
      </c>
      <c r="K1129" s="23">
        <f t="shared" si="972"/>
        <v>0</v>
      </c>
      <c r="L1129" s="23">
        <f t="shared" si="972"/>
        <v>0</v>
      </c>
      <c r="M1129" s="23">
        <f t="shared" si="972"/>
        <v>0</v>
      </c>
      <c r="N1129" s="23">
        <f t="shared" si="972"/>
        <v>0</v>
      </c>
      <c r="O1129" s="23">
        <f t="shared" si="972"/>
        <v>0</v>
      </c>
      <c r="P1129" s="23">
        <f t="shared" si="972"/>
        <v>0</v>
      </c>
      <c r="Q1129" s="23">
        <f t="shared" si="972"/>
        <v>0</v>
      </c>
      <c r="R1129" s="23">
        <f t="shared" si="972"/>
        <v>0</v>
      </c>
      <c r="S1129" s="23">
        <f t="shared" si="972"/>
        <v>0</v>
      </c>
      <c r="T1129" s="23">
        <f t="shared" si="972"/>
        <v>0</v>
      </c>
      <c r="U1129" s="23">
        <f t="shared" si="972"/>
        <v>0</v>
      </c>
      <c r="V1129" s="23">
        <f t="shared" si="972"/>
        <v>0</v>
      </c>
      <c r="W1129" s="23">
        <f t="shared" si="972"/>
        <v>0</v>
      </c>
      <c r="X1129" s="23">
        <f t="shared" si="972"/>
        <v>0</v>
      </c>
      <c r="Y1129" s="23">
        <f t="shared" si="972"/>
        <v>0</v>
      </c>
      <c r="Z1129" s="23">
        <f t="shared" si="972"/>
        <v>0</v>
      </c>
      <c r="AA1129" s="23">
        <f t="shared" si="972"/>
        <v>0</v>
      </c>
      <c r="AB1129" s="23">
        <f t="shared" si="972"/>
        <v>0</v>
      </c>
      <c r="AC1129" s="23">
        <f t="shared" si="972"/>
        <v>0</v>
      </c>
      <c r="AD1129" s="30"/>
      <c r="AE1129" s="94"/>
    </row>
    <row r="1130" spans="1:31" ht="13.2" customHeight="1" x14ac:dyDescent="0.25">
      <c r="A1130" s="99"/>
      <c r="B1130" s="95" t="s">
        <v>15</v>
      </c>
      <c r="C1130" s="19"/>
      <c r="D1130" s="20"/>
      <c r="E1130" s="20"/>
      <c r="F1130" s="19"/>
      <c r="G1130" s="23">
        <f t="shared" ref="G1130:V1131" si="973">G1094+G1060</f>
        <v>0</v>
      </c>
      <c r="H1130" s="23">
        <f t="shared" si="973"/>
        <v>0</v>
      </c>
      <c r="I1130" s="23">
        <f t="shared" si="973"/>
        <v>0</v>
      </c>
      <c r="J1130" s="23">
        <f t="shared" si="973"/>
        <v>0</v>
      </c>
      <c r="K1130" s="23">
        <f t="shared" si="973"/>
        <v>0</v>
      </c>
      <c r="L1130" s="23">
        <f t="shared" si="973"/>
        <v>0</v>
      </c>
      <c r="M1130" s="23">
        <f t="shared" si="973"/>
        <v>0</v>
      </c>
      <c r="N1130" s="23">
        <f t="shared" si="973"/>
        <v>0</v>
      </c>
      <c r="O1130" s="23">
        <f t="shared" si="973"/>
        <v>0</v>
      </c>
      <c r="P1130" s="23">
        <f t="shared" si="973"/>
        <v>0</v>
      </c>
      <c r="Q1130" s="23">
        <f t="shared" si="973"/>
        <v>0</v>
      </c>
      <c r="R1130" s="23">
        <f t="shared" si="973"/>
        <v>0</v>
      </c>
      <c r="S1130" s="23">
        <f t="shared" si="973"/>
        <v>0</v>
      </c>
      <c r="T1130" s="23">
        <f t="shared" si="973"/>
        <v>0</v>
      </c>
      <c r="U1130" s="23">
        <f t="shared" si="973"/>
        <v>0</v>
      </c>
      <c r="V1130" s="23">
        <f t="shared" si="973"/>
        <v>0</v>
      </c>
      <c r="W1130" s="23">
        <f t="shared" si="972"/>
        <v>0</v>
      </c>
      <c r="X1130" s="23">
        <f t="shared" si="972"/>
        <v>0</v>
      </c>
      <c r="Y1130" s="23">
        <f t="shared" si="972"/>
        <v>0</v>
      </c>
      <c r="Z1130" s="23">
        <f t="shared" si="972"/>
        <v>0</v>
      </c>
      <c r="AA1130" s="23">
        <f t="shared" si="972"/>
        <v>0</v>
      </c>
      <c r="AB1130" s="23">
        <f t="shared" si="972"/>
        <v>0</v>
      </c>
      <c r="AC1130" s="23">
        <f t="shared" si="972"/>
        <v>0</v>
      </c>
      <c r="AD1130" s="30"/>
      <c r="AE1130" s="94"/>
    </row>
    <row r="1131" spans="1:31" ht="26.4" customHeight="1" x14ac:dyDescent="0.25">
      <c r="A1131" s="99"/>
      <c r="B1131" s="95" t="s">
        <v>12</v>
      </c>
      <c r="C1131" s="19"/>
      <c r="D1131" s="20"/>
      <c r="E1131" s="20"/>
      <c r="F1131" s="19"/>
      <c r="G1131" s="23">
        <f t="shared" si="973"/>
        <v>0</v>
      </c>
      <c r="H1131" s="23">
        <f t="shared" si="972"/>
        <v>0</v>
      </c>
      <c r="I1131" s="23">
        <f t="shared" si="972"/>
        <v>0</v>
      </c>
      <c r="J1131" s="23">
        <f t="shared" si="972"/>
        <v>0</v>
      </c>
      <c r="K1131" s="23">
        <f t="shared" si="972"/>
        <v>0</v>
      </c>
      <c r="L1131" s="23">
        <f t="shared" si="972"/>
        <v>0</v>
      </c>
      <c r="M1131" s="23">
        <f t="shared" si="972"/>
        <v>0</v>
      </c>
      <c r="N1131" s="23">
        <f t="shared" si="972"/>
        <v>0</v>
      </c>
      <c r="O1131" s="23">
        <f t="shared" si="972"/>
        <v>0</v>
      </c>
      <c r="P1131" s="23">
        <f t="shared" si="972"/>
        <v>0</v>
      </c>
      <c r="Q1131" s="23">
        <f t="shared" si="972"/>
        <v>0</v>
      </c>
      <c r="R1131" s="23">
        <f t="shared" si="972"/>
        <v>0</v>
      </c>
      <c r="S1131" s="23">
        <f t="shared" si="972"/>
        <v>0</v>
      </c>
      <c r="T1131" s="23">
        <f t="shared" si="972"/>
        <v>0</v>
      </c>
      <c r="U1131" s="23">
        <f t="shared" si="972"/>
        <v>0</v>
      </c>
      <c r="V1131" s="23">
        <f t="shared" si="972"/>
        <v>0</v>
      </c>
      <c r="W1131" s="23">
        <f t="shared" si="972"/>
        <v>0</v>
      </c>
      <c r="X1131" s="23">
        <f t="shared" si="972"/>
        <v>0</v>
      </c>
      <c r="Y1131" s="23">
        <f t="shared" si="972"/>
        <v>0</v>
      </c>
      <c r="Z1131" s="23">
        <f t="shared" si="972"/>
        <v>0</v>
      </c>
      <c r="AA1131" s="23">
        <f t="shared" si="972"/>
        <v>0</v>
      </c>
      <c r="AB1131" s="23">
        <f t="shared" si="972"/>
        <v>0</v>
      </c>
      <c r="AC1131" s="23">
        <f t="shared" si="972"/>
        <v>0</v>
      </c>
      <c r="AD1131" s="30"/>
      <c r="AE1131" s="94"/>
    </row>
    <row r="1132" spans="1:31" ht="36" customHeight="1" x14ac:dyDescent="0.25">
      <c r="A1132" s="102" t="s">
        <v>279</v>
      </c>
      <c r="B1132" s="103"/>
      <c r="C1132" s="103"/>
      <c r="D1132" s="103"/>
      <c r="E1132" s="103"/>
      <c r="F1132" s="103"/>
      <c r="G1132" s="103"/>
      <c r="H1132" s="103"/>
      <c r="I1132" s="103"/>
      <c r="J1132" s="103"/>
      <c r="K1132" s="103"/>
      <c r="L1132" s="103"/>
      <c r="M1132" s="103"/>
      <c r="N1132" s="103"/>
      <c r="O1132" s="103"/>
      <c r="P1132" s="103"/>
      <c r="Q1132" s="103"/>
      <c r="R1132" s="103"/>
      <c r="S1132" s="103"/>
      <c r="T1132" s="103"/>
      <c r="U1132" s="103"/>
      <c r="V1132" s="103"/>
      <c r="W1132" s="103"/>
      <c r="X1132" s="103"/>
      <c r="Y1132" s="103"/>
      <c r="Z1132" s="103"/>
      <c r="AA1132" s="103"/>
      <c r="AB1132" s="103"/>
      <c r="AC1132" s="103"/>
      <c r="AD1132" s="103"/>
      <c r="AE1132" s="104"/>
    </row>
    <row r="1133" spans="1:31" ht="27.6" customHeight="1" x14ac:dyDescent="0.25">
      <c r="A1133" s="99" t="s">
        <v>280</v>
      </c>
      <c r="B1133" s="95" t="s">
        <v>159</v>
      </c>
      <c r="C1133" s="19"/>
      <c r="D1133" s="20"/>
      <c r="E1133" s="20"/>
      <c r="F1133" s="19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100" t="s">
        <v>325</v>
      </c>
      <c r="AE1133" s="100" t="s">
        <v>360</v>
      </c>
    </row>
    <row r="1134" spans="1:31" ht="34.200000000000003" customHeight="1" x14ac:dyDescent="0.25">
      <c r="A1134" s="99"/>
      <c r="B1134" s="95" t="s">
        <v>117</v>
      </c>
      <c r="C1134" s="19"/>
      <c r="D1134" s="20"/>
      <c r="E1134" s="20"/>
      <c r="F1134" s="19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  <c r="AD1134" s="100"/>
      <c r="AE1134" s="100"/>
    </row>
    <row r="1135" spans="1:31" ht="41.4" customHeight="1" x14ac:dyDescent="0.25">
      <c r="A1135" s="99"/>
      <c r="B1135" s="95" t="s">
        <v>101</v>
      </c>
      <c r="C1135" s="19"/>
      <c r="D1135" s="20"/>
      <c r="E1135" s="20"/>
      <c r="F1135" s="19"/>
      <c r="G1135" s="23">
        <f>SUM(G1136:G1141)</f>
        <v>3380</v>
      </c>
      <c r="H1135" s="23">
        <f t="shared" ref="H1135:AC1135" si="974">SUM(H1136:H1141)</f>
        <v>0</v>
      </c>
      <c r="I1135" s="23">
        <f t="shared" si="974"/>
        <v>0</v>
      </c>
      <c r="J1135" s="23">
        <f t="shared" si="974"/>
        <v>0</v>
      </c>
      <c r="K1135" s="23">
        <f t="shared" si="974"/>
        <v>0</v>
      </c>
      <c r="L1135" s="23">
        <f t="shared" si="974"/>
        <v>0</v>
      </c>
      <c r="M1135" s="23">
        <f t="shared" si="974"/>
        <v>380</v>
      </c>
      <c r="N1135" s="23">
        <f t="shared" si="974"/>
        <v>0</v>
      </c>
      <c r="O1135" s="23">
        <f t="shared" si="974"/>
        <v>3000</v>
      </c>
      <c r="P1135" s="23">
        <f t="shared" si="974"/>
        <v>0</v>
      </c>
      <c r="Q1135" s="23">
        <f t="shared" si="974"/>
        <v>3410</v>
      </c>
      <c r="R1135" s="23">
        <f t="shared" si="974"/>
        <v>0</v>
      </c>
      <c r="S1135" s="23">
        <f t="shared" si="974"/>
        <v>0</v>
      </c>
      <c r="T1135" s="23">
        <f t="shared" si="974"/>
        <v>0</v>
      </c>
      <c r="U1135" s="23">
        <f t="shared" si="974"/>
        <v>30</v>
      </c>
      <c r="V1135" s="23">
        <f t="shared" si="974"/>
        <v>0</v>
      </c>
      <c r="W1135" s="23">
        <f t="shared" si="974"/>
        <v>380</v>
      </c>
      <c r="X1135" s="23">
        <f t="shared" si="974"/>
        <v>0</v>
      </c>
      <c r="Y1135" s="23">
        <f t="shared" si="974"/>
        <v>3000</v>
      </c>
      <c r="Z1135" s="23">
        <f t="shared" si="974"/>
        <v>0</v>
      </c>
      <c r="AA1135" s="23">
        <f t="shared" si="974"/>
        <v>3380</v>
      </c>
      <c r="AB1135" s="23">
        <f t="shared" si="974"/>
        <v>3380</v>
      </c>
      <c r="AC1135" s="23">
        <f t="shared" si="974"/>
        <v>3380</v>
      </c>
      <c r="AD1135" s="100"/>
      <c r="AE1135" s="100"/>
    </row>
    <row r="1136" spans="1:31" ht="13.2" customHeight="1" x14ac:dyDescent="0.25">
      <c r="A1136" s="99"/>
      <c r="B1136" s="105" t="s">
        <v>17</v>
      </c>
      <c r="C1136" s="38" t="str">
        <f>C1145</f>
        <v>136</v>
      </c>
      <c r="D1136" s="38" t="str">
        <f t="shared" ref="D1136:F1136" si="975">D1145</f>
        <v>0709</v>
      </c>
      <c r="E1136" s="38" t="str">
        <f t="shared" si="975"/>
        <v>0730003550</v>
      </c>
      <c r="F1136" s="38" t="str">
        <f t="shared" si="975"/>
        <v>622</v>
      </c>
      <c r="G1136" s="23">
        <f>G1145</f>
        <v>3000</v>
      </c>
      <c r="H1136" s="23">
        <f t="shared" ref="H1136:AC1136" si="976">H1145</f>
        <v>0</v>
      </c>
      <c r="I1136" s="23">
        <f t="shared" si="976"/>
        <v>0</v>
      </c>
      <c r="J1136" s="23">
        <f t="shared" si="976"/>
        <v>0</v>
      </c>
      <c r="K1136" s="23">
        <f t="shared" si="976"/>
        <v>0</v>
      </c>
      <c r="L1136" s="23">
        <f t="shared" si="976"/>
        <v>0</v>
      </c>
      <c r="M1136" s="23">
        <f t="shared" si="976"/>
        <v>0</v>
      </c>
      <c r="N1136" s="23">
        <f t="shared" si="976"/>
        <v>0</v>
      </c>
      <c r="O1136" s="23">
        <f t="shared" si="976"/>
        <v>3000</v>
      </c>
      <c r="P1136" s="23">
        <f t="shared" si="976"/>
        <v>0</v>
      </c>
      <c r="Q1136" s="23">
        <f t="shared" si="976"/>
        <v>3030</v>
      </c>
      <c r="R1136" s="23">
        <f t="shared" si="976"/>
        <v>0</v>
      </c>
      <c r="S1136" s="23">
        <f t="shared" si="976"/>
        <v>0</v>
      </c>
      <c r="T1136" s="23">
        <f t="shared" si="976"/>
        <v>0</v>
      </c>
      <c r="U1136" s="23">
        <f t="shared" si="976"/>
        <v>30</v>
      </c>
      <c r="V1136" s="23">
        <f t="shared" si="976"/>
        <v>0</v>
      </c>
      <c r="W1136" s="23">
        <f t="shared" si="976"/>
        <v>0</v>
      </c>
      <c r="X1136" s="23">
        <f t="shared" si="976"/>
        <v>0</v>
      </c>
      <c r="Y1136" s="23">
        <f t="shared" si="976"/>
        <v>3000</v>
      </c>
      <c r="Z1136" s="23">
        <f t="shared" si="976"/>
        <v>0</v>
      </c>
      <c r="AA1136" s="23">
        <f t="shared" si="976"/>
        <v>3000</v>
      </c>
      <c r="AB1136" s="23">
        <f t="shared" si="976"/>
        <v>3000</v>
      </c>
      <c r="AC1136" s="23">
        <f t="shared" si="976"/>
        <v>3000</v>
      </c>
      <c r="AD1136" s="100"/>
      <c r="AE1136" s="100"/>
    </row>
    <row r="1137" spans="1:31" x14ac:dyDescent="0.25">
      <c r="A1137" s="99"/>
      <c r="B1137" s="110"/>
      <c r="C1137" s="38" t="str">
        <f>C1152</f>
        <v>136</v>
      </c>
      <c r="D1137" s="38" t="str">
        <f t="shared" ref="D1137:F1137" si="977">D1152</f>
        <v>0709</v>
      </c>
      <c r="E1137" s="38" t="str">
        <f t="shared" si="977"/>
        <v>0730003550</v>
      </c>
      <c r="F1137" s="38" t="str">
        <f t="shared" si="977"/>
        <v>244</v>
      </c>
      <c r="G1137" s="23">
        <f>G1152</f>
        <v>30</v>
      </c>
      <c r="H1137" s="23">
        <f t="shared" ref="H1137:AC1137" si="978">H1152</f>
        <v>0</v>
      </c>
      <c r="I1137" s="23">
        <f t="shared" si="978"/>
        <v>0</v>
      </c>
      <c r="J1137" s="23">
        <f t="shared" si="978"/>
        <v>0</v>
      </c>
      <c r="K1137" s="23">
        <f t="shared" si="978"/>
        <v>0</v>
      </c>
      <c r="L1137" s="23">
        <f t="shared" si="978"/>
        <v>0</v>
      </c>
      <c r="M1137" s="23">
        <f t="shared" si="978"/>
        <v>30</v>
      </c>
      <c r="N1137" s="23">
        <f t="shared" si="978"/>
        <v>0</v>
      </c>
      <c r="O1137" s="23">
        <f t="shared" si="978"/>
        <v>0</v>
      </c>
      <c r="P1137" s="23">
        <f t="shared" si="978"/>
        <v>0</v>
      </c>
      <c r="Q1137" s="23">
        <f t="shared" si="978"/>
        <v>30</v>
      </c>
      <c r="R1137" s="23">
        <f t="shared" si="978"/>
        <v>0</v>
      </c>
      <c r="S1137" s="23">
        <f t="shared" si="978"/>
        <v>0</v>
      </c>
      <c r="T1137" s="23">
        <f t="shared" si="978"/>
        <v>0</v>
      </c>
      <c r="U1137" s="23">
        <f t="shared" si="978"/>
        <v>0</v>
      </c>
      <c r="V1137" s="23">
        <f t="shared" si="978"/>
        <v>0</v>
      </c>
      <c r="W1137" s="23">
        <f t="shared" si="978"/>
        <v>30</v>
      </c>
      <c r="X1137" s="23">
        <f t="shared" si="978"/>
        <v>0</v>
      </c>
      <c r="Y1137" s="23">
        <f t="shared" si="978"/>
        <v>0</v>
      </c>
      <c r="Z1137" s="23">
        <f t="shared" si="978"/>
        <v>0</v>
      </c>
      <c r="AA1137" s="23">
        <f t="shared" si="978"/>
        <v>30</v>
      </c>
      <c r="AB1137" s="23">
        <f>AB1152</f>
        <v>30</v>
      </c>
      <c r="AC1137" s="23">
        <f t="shared" si="978"/>
        <v>30</v>
      </c>
      <c r="AD1137" s="100"/>
      <c r="AE1137" s="100"/>
    </row>
    <row r="1138" spans="1:31" x14ac:dyDescent="0.25">
      <c r="A1138" s="99"/>
      <c r="B1138" s="106"/>
      <c r="C1138" s="38" t="str">
        <f>C1152</f>
        <v>136</v>
      </c>
      <c r="D1138" s="38" t="str">
        <f t="shared" ref="D1138:E1138" si="979">D1152</f>
        <v>0709</v>
      </c>
      <c r="E1138" s="38" t="str">
        <f t="shared" si="979"/>
        <v>0730003550</v>
      </c>
      <c r="F1138" s="38">
        <v>350</v>
      </c>
      <c r="G1138" s="23">
        <f>G1153</f>
        <v>350</v>
      </c>
      <c r="H1138" s="23">
        <f t="shared" ref="H1138:AC1138" si="980">H1153</f>
        <v>0</v>
      </c>
      <c r="I1138" s="23">
        <f t="shared" si="980"/>
        <v>0</v>
      </c>
      <c r="J1138" s="23">
        <f t="shared" si="980"/>
        <v>0</v>
      </c>
      <c r="K1138" s="23">
        <f t="shared" si="980"/>
        <v>0</v>
      </c>
      <c r="L1138" s="23">
        <f t="shared" si="980"/>
        <v>0</v>
      </c>
      <c r="M1138" s="23">
        <f t="shared" si="980"/>
        <v>350</v>
      </c>
      <c r="N1138" s="23">
        <f t="shared" si="980"/>
        <v>0</v>
      </c>
      <c r="O1138" s="23">
        <f t="shared" si="980"/>
        <v>0</v>
      </c>
      <c r="P1138" s="23">
        <f t="shared" si="980"/>
        <v>0</v>
      </c>
      <c r="Q1138" s="23">
        <f t="shared" si="980"/>
        <v>350</v>
      </c>
      <c r="R1138" s="23">
        <f t="shared" si="980"/>
        <v>0</v>
      </c>
      <c r="S1138" s="23">
        <f t="shared" si="980"/>
        <v>0</v>
      </c>
      <c r="T1138" s="23">
        <f t="shared" si="980"/>
        <v>0</v>
      </c>
      <c r="U1138" s="23">
        <f t="shared" si="980"/>
        <v>0</v>
      </c>
      <c r="V1138" s="23">
        <f t="shared" si="980"/>
        <v>0</v>
      </c>
      <c r="W1138" s="23">
        <f t="shared" si="980"/>
        <v>350</v>
      </c>
      <c r="X1138" s="23">
        <f t="shared" si="980"/>
        <v>0</v>
      </c>
      <c r="Y1138" s="23">
        <f t="shared" si="980"/>
        <v>0</v>
      </c>
      <c r="Z1138" s="23">
        <f t="shared" si="980"/>
        <v>0</v>
      </c>
      <c r="AA1138" s="23">
        <f t="shared" si="980"/>
        <v>350</v>
      </c>
      <c r="AB1138" s="23">
        <f t="shared" si="980"/>
        <v>350</v>
      </c>
      <c r="AC1138" s="23">
        <f t="shared" si="980"/>
        <v>350</v>
      </c>
      <c r="AD1138" s="100"/>
      <c r="AE1138" s="100"/>
    </row>
    <row r="1139" spans="1:31" ht="13.2" customHeight="1" x14ac:dyDescent="0.25">
      <c r="A1139" s="99"/>
      <c r="B1139" s="95" t="s">
        <v>14</v>
      </c>
      <c r="C1139" s="37"/>
      <c r="D1139" s="37"/>
      <c r="E1139" s="37"/>
      <c r="F1139" s="37"/>
      <c r="G1139" s="23">
        <f>G1146+G1154</f>
        <v>0</v>
      </c>
      <c r="H1139" s="23">
        <f t="shared" ref="H1139:AC1141" si="981">H1146+H1154</f>
        <v>0</v>
      </c>
      <c r="I1139" s="23">
        <f t="shared" si="981"/>
        <v>0</v>
      </c>
      <c r="J1139" s="23">
        <f t="shared" si="981"/>
        <v>0</v>
      </c>
      <c r="K1139" s="23">
        <f t="shared" si="981"/>
        <v>0</v>
      </c>
      <c r="L1139" s="23">
        <f t="shared" si="981"/>
        <v>0</v>
      </c>
      <c r="M1139" s="23">
        <f t="shared" si="981"/>
        <v>0</v>
      </c>
      <c r="N1139" s="23">
        <f t="shared" si="981"/>
        <v>0</v>
      </c>
      <c r="O1139" s="23">
        <f t="shared" si="981"/>
        <v>0</v>
      </c>
      <c r="P1139" s="23">
        <f t="shared" si="981"/>
        <v>0</v>
      </c>
      <c r="Q1139" s="23">
        <f t="shared" si="981"/>
        <v>0</v>
      </c>
      <c r="R1139" s="23">
        <f t="shared" si="981"/>
        <v>0</v>
      </c>
      <c r="S1139" s="23">
        <f t="shared" si="981"/>
        <v>0</v>
      </c>
      <c r="T1139" s="23">
        <f t="shared" si="981"/>
        <v>0</v>
      </c>
      <c r="U1139" s="23">
        <f t="shared" si="981"/>
        <v>0</v>
      </c>
      <c r="V1139" s="23">
        <f t="shared" si="981"/>
        <v>0</v>
      </c>
      <c r="W1139" s="23">
        <f t="shared" si="981"/>
        <v>0</v>
      </c>
      <c r="X1139" s="23">
        <f t="shared" si="981"/>
        <v>0</v>
      </c>
      <c r="Y1139" s="23">
        <f t="shared" si="981"/>
        <v>0</v>
      </c>
      <c r="Z1139" s="23">
        <f t="shared" si="981"/>
        <v>0</v>
      </c>
      <c r="AA1139" s="23">
        <f t="shared" si="981"/>
        <v>0</v>
      </c>
      <c r="AB1139" s="23">
        <f t="shared" si="981"/>
        <v>0</v>
      </c>
      <c r="AC1139" s="23">
        <f t="shared" si="981"/>
        <v>0</v>
      </c>
      <c r="AD1139" s="100"/>
      <c r="AE1139" s="100"/>
    </row>
    <row r="1140" spans="1:31" ht="13.2" customHeight="1" x14ac:dyDescent="0.25">
      <c r="A1140" s="99"/>
      <c r="B1140" s="95" t="s">
        <v>15</v>
      </c>
      <c r="C1140" s="37"/>
      <c r="D1140" s="37"/>
      <c r="E1140" s="37"/>
      <c r="F1140" s="37"/>
      <c r="G1140" s="23">
        <f t="shared" ref="G1140:V1141" si="982">G1147+G1155</f>
        <v>0</v>
      </c>
      <c r="H1140" s="23">
        <f t="shared" si="982"/>
        <v>0</v>
      </c>
      <c r="I1140" s="23">
        <f t="shared" si="982"/>
        <v>0</v>
      </c>
      <c r="J1140" s="23">
        <f t="shared" si="982"/>
        <v>0</v>
      </c>
      <c r="K1140" s="23">
        <f t="shared" si="982"/>
        <v>0</v>
      </c>
      <c r="L1140" s="23">
        <f t="shared" si="982"/>
        <v>0</v>
      </c>
      <c r="M1140" s="23">
        <f t="shared" si="982"/>
        <v>0</v>
      </c>
      <c r="N1140" s="23">
        <f t="shared" si="982"/>
        <v>0</v>
      </c>
      <c r="O1140" s="23">
        <f t="shared" si="982"/>
        <v>0</v>
      </c>
      <c r="P1140" s="23">
        <f t="shared" si="982"/>
        <v>0</v>
      </c>
      <c r="Q1140" s="23">
        <f t="shared" si="982"/>
        <v>0</v>
      </c>
      <c r="R1140" s="23">
        <f t="shared" si="982"/>
        <v>0</v>
      </c>
      <c r="S1140" s="23">
        <f t="shared" si="982"/>
        <v>0</v>
      </c>
      <c r="T1140" s="23">
        <f t="shared" si="982"/>
        <v>0</v>
      </c>
      <c r="U1140" s="23">
        <f t="shared" si="982"/>
        <v>0</v>
      </c>
      <c r="V1140" s="23">
        <f t="shared" si="982"/>
        <v>0</v>
      </c>
      <c r="W1140" s="23">
        <f t="shared" si="981"/>
        <v>0</v>
      </c>
      <c r="X1140" s="23">
        <f t="shared" si="981"/>
        <v>0</v>
      </c>
      <c r="Y1140" s="23">
        <f t="shared" si="981"/>
        <v>0</v>
      </c>
      <c r="Z1140" s="23">
        <f t="shared" si="981"/>
        <v>0</v>
      </c>
      <c r="AA1140" s="23">
        <f t="shared" si="981"/>
        <v>0</v>
      </c>
      <c r="AB1140" s="23">
        <f t="shared" si="981"/>
        <v>0</v>
      </c>
      <c r="AC1140" s="23">
        <f t="shared" si="981"/>
        <v>0</v>
      </c>
      <c r="AD1140" s="100"/>
      <c r="AE1140" s="100"/>
    </row>
    <row r="1141" spans="1:31" ht="13.2" customHeight="1" x14ac:dyDescent="0.25">
      <c r="A1141" s="99"/>
      <c r="B1141" s="95" t="s">
        <v>12</v>
      </c>
      <c r="C1141" s="37"/>
      <c r="D1141" s="37"/>
      <c r="E1141" s="37"/>
      <c r="F1141" s="37"/>
      <c r="G1141" s="23">
        <f t="shared" si="982"/>
        <v>0</v>
      </c>
      <c r="H1141" s="23">
        <f t="shared" si="981"/>
        <v>0</v>
      </c>
      <c r="I1141" s="23">
        <f t="shared" si="981"/>
        <v>0</v>
      </c>
      <c r="J1141" s="23">
        <f t="shared" si="981"/>
        <v>0</v>
      </c>
      <c r="K1141" s="23">
        <f t="shared" si="981"/>
        <v>0</v>
      </c>
      <c r="L1141" s="23">
        <f t="shared" si="981"/>
        <v>0</v>
      </c>
      <c r="M1141" s="23">
        <f t="shared" si="981"/>
        <v>0</v>
      </c>
      <c r="N1141" s="23">
        <f t="shared" si="981"/>
        <v>0</v>
      </c>
      <c r="O1141" s="23">
        <f t="shared" si="981"/>
        <v>0</v>
      </c>
      <c r="P1141" s="23">
        <f t="shared" si="981"/>
        <v>0</v>
      </c>
      <c r="Q1141" s="23">
        <f t="shared" si="981"/>
        <v>0</v>
      </c>
      <c r="R1141" s="23">
        <f t="shared" si="981"/>
        <v>0</v>
      </c>
      <c r="S1141" s="23">
        <f t="shared" si="981"/>
        <v>0</v>
      </c>
      <c r="T1141" s="23">
        <f t="shared" si="981"/>
        <v>0</v>
      </c>
      <c r="U1141" s="23">
        <f t="shared" si="981"/>
        <v>0</v>
      </c>
      <c r="V1141" s="23">
        <f t="shared" si="981"/>
        <v>0</v>
      </c>
      <c r="W1141" s="23">
        <f t="shared" si="981"/>
        <v>0</v>
      </c>
      <c r="X1141" s="23">
        <f t="shared" si="981"/>
        <v>0</v>
      </c>
      <c r="Y1141" s="23">
        <f t="shared" si="981"/>
        <v>0</v>
      </c>
      <c r="Z1141" s="23">
        <f t="shared" si="981"/>
        <v>0</v>
      </c>
      <c r="AA1141" s="23">
        <f t="shared" si="981"/>
        <v>0</v>
      </c>
      <c r="AB1141" s="23">
        <f t="shared" si="981"/>
        <v>0</v>
      </c>
      <c r="AC1141" s="23">
        <f t="shared" si="981"/>
        <v>0</v>
      </c>
      <c r="AD1141" s="100"/>
      <c r="AE1141" s="100"/>
    </row>
    <row r="1142" spans="1:31" ht="24" customHeight="1" x14ac:dyDescent="0.25">
      <c r="A1142" s="99" t="s">
        <v>281</v>
      </c>
      <c r="B1142" s="95" t="s">
        <v>617</v>
      </c>
      <c r="C1142" s="19"/>
      <c r="D1142" s="20"/>
      <c r="E1142" s="20"/>
      <c r="F1142" s="19"/>
      <c r="G1142" s="23" t="s">
        <v>438</v>
      </c>
      <c r="H1142" s="23">
        <f>J1142+L1142+N1142+P1142</f>
        <v>0</v>
      </c>
      <c r="I1142" s="29"/>
      <c r="J1142" s="29"/>
      <c r="K1142" s="29"/>
      <c r="L1142" s="29"/>
      <c r="M1142" s="29"/>
      <c r="N1142" s="29"/>
      <c r="O1142" s="29" t="s">
        <v>438</v>
      </c>
      <c r="P1142" s="28"/>
      <c r="Q1142" s="52" t="s">
        <v>438</v>
      </c>
      <c r="R1142" s="52">
        <f>T1142+V1142+X1142+Z1142</f>
        <v>0</v>
      </c>
      <c r="S1142" s="52"/>
      <c r="T1142" s="52"/>
      <c r="U1142" s="52"/>
      <c r="V1142" s="52"/>
      <c r="W1142" s="52"/>
      <c r="X1142" s="52"/>
      <c r="Y1142" s="52" t="s">
        <v>438</v>
      </c>
      <c r="Z1142" s="52"/>
      <c r="AA1142" s="52" t="s">
        <v>438</v>
      </c>
      <c r="AB1142" s="52" t="s">
        <v>438</v>
      </c>
      <c r="AC1142" s="52" t="s">
        <v>438</v>
      </c>
      <c r="AD1142" s="100" t="s">
        <v>326</v>
      </c>
      <c r="AE1142" s="100" t="s">
        <v>361</v>
      </c>
    </row>
    <row r="1143" spans="1:31" ht="33" customHeight="1" x14ac:dyDescent="0.25">
      <c r="A1143" s="99"/>
      <c r="B1143" s="95" t="s">
        <v>118</v>
      </c>
      <c r="C1143" s="19"/>
      <c r="D1143" s="20"/>
      <c r="E1143" s="20"/>
      <c r="F1143" s="19"/>
      <c r="G1143" s="23" t="s">
        <v>439</v>
      </c>
      <c r="H1143" s="23" t="e">
        <f t="shared" ref="H1143:AC1143" si="983">ROUND(H1144/H1142,1)</f>
        <v>#DIV/0!</v>
      </c>
      <c r="I1143" s="23" t="e">
        <f t="shared" si="983"/>
        <v>#DIV/0!</v>
      </c>
      <c r="J1143" s="23" t="e">
        <f t="shared" si="983"/>
        <v>#DIV/0!</v>
      </c>
      <c r="K1143" s="23" t="e">
        <f t="shared" si="983"/>
        <v>#DIV/0!</v>
      </c>
      <c r="L1143" s="23" t="e">
        <f t="shared" si="983"/>
        <v>#DIV/0!</v>
      </c>
      <c r="M1143" s="23" t="e">
        <f t="shared" si="983"/>
        <v>#DIV/0!</v>
      </c>
      <c r="N1143" s="23" t="e">
        <f t="shared" si="983"/>
        <v>#DIV/0!</v>
      </c>
      <c r="O1143" s="23" t="s">
        <v>439</v>
      </c>
      <c r="P1143" s="23" t="e">
        <f t="shared" si="983"/>
        <v>#DIV/0!</v>
      </c>
      <c r="Q1143" s="27" t="e">
        <f t="shared" si="983"/>
        <v>#VALUE!</v>
      </c>
      <c r="R1143" s="27" t="e">
        <f t="shared" si="983"/>
        <v>#DIV/0!</v>
      </c>
      <c r="S1143" s="27" t="e">
        <f t="shared" si="983"/>
        <v>#DIV/0!</v>
      </c>
      <c r="T1143" s="27" t="e">
        <f t="shared" si="983"/>
        <v>#DIV/0!</v>
      </c>
      <c r="U1143" s="27" t="e">
        <f t="shared" si="983"/>
        <v>#DIV/0!</v>
      </c>
      <c r="V1143" s="27" t="e">
        <f t="shared" si="983"/>
        <v>#DIV/0!</v>
      </c>
      <c r="W1143" s="27" t="e">
        <f t="shared" si="983"/>
        <v>#DIV/0!</v>
      </c>
      <c r="X1143" s="27" t="e">
        <f t="shared" si="983"/>
        <v>#DIV/0!</v>
      </c>
      <c r="Y1143" s="27" t="e">
        <f t="shared" si="983"/>
        <v>#VALUE!</v>
      </c>
      <c r="Z1143" s="27" t="e">
        <f t="shared" si="983"/>
        <v>#DIV/0!</v>
      </c>
      <c r="AA1143" s="27" t="e">
        <f t="shared" si="983"/>
        <v>#VALUE!</v>
      </c>
      <c r="AB1143" s="27" t="e">
        <f t="shared" si="983"/>
        <v>#VALUE!</v>
      </c>
      <c r="AC1143" s="27" t="e">
        <f t="shared" si="983"/>
        <v>#VALUE!</v>
      </c>
      <c r="AD1143" s="100"/>
      <c r="AE1143" s="100"/>
    </row>
    <row r="1144" spans="1:31" ht="65.25" customHeight="1" x14ac:dyDescent="0.25">
      <c r="A1144" s="99"/>
      <c r="B1144" s="95" t="s">
        <v>101</v>
      </c>
      <c r="C1144" s="19"/>
      <c r="D1144" s="20"/>
      <c r="E1144" s="20"/>
      <c r="F1144" s="19"/>
      <c r="G1144" s="23">
        <f t="shared" ref="G1144:AC1144" si="984">SUM(G1145:G1148)</f>
        <v>3000</v>
      </c>
      <c r="H1144" s="23">
        <f t="shared" si="984"/>
        <v>0</v>
      </c>
      <c r="I1144" s="23">
        <f t="shared" si="984"/>
        <v>0</v>
      </c>
      <c r="J1144" s="23">
        <f t="shared" si="984"/>
        <v>0</v>
      </c>
      <c r="K1144" s="23">
        <f t="shared" si="984"/>
        <v>0</v>
      </c>
      <c r="L1144" s="23">
        <f t="shared" si="984"/>
        <v>0</v>
      </c>
      <c r="M1144" s="23">
        <f t="shared" si="984"/>
        <v>0</v>
      </c>
      <c r="N1144" s="23">
        <f t="shared" si="984"/>
        <v>0</v>
      </c>
      <c r="O1144" s="23">
        <f t="shared" si="984"/>
        <v>3000</v>
      </c>
      <c r="P1144" s="23">
        <f t="shared" si="984"/>
        <v>0</v>
      </c>
      <c r="Q1144" s="23">
        <f t="shared" si="984"/>
        <v>3030</v>
      </c>
      <c r="R1144" s="23">
        <f t="shared" si="984"/>
        <v>0</v>
      </c>
      <c r="S1144" s="23">
        <f t="shared" si="984"/>
        <v>0</v>
      </c>
      <c r="T1144" s="23">
        <f t="shared" si="984"/>
        <v>0</v>
      </c>
      <c r="U1144" s="23">
        <f t="shared" si="984"/>
        <v>30</v>
      </c>
      <c r="V1144" s="23">
        <f t="shared" si="984"/>
        <v>0</v>
      </c>
      <c r="W1144" s="23">
        <f t="shared" si="984"/>
        <v>0</v>
      </c>
      <c r="X1144" s="23">
        <f t="shared" si="984"/>
        <v>0</v>
      </c>
      <c r="Y1144" s="23">
        <f t="shared" si="984"/>
        <v>3000</v>
      </c>
      <c r="Z1144" s="23">
        <f t="shared" si="984"/>
        <v>0</v>
      </c>
      <c r="AA1144" s="23">
        <f t="shared" si="984"/>
        <v>3000</v>
      </c>
      <c r="AB1144" s="23">
        <f t="shared" si="984"/>
        <v>3000</v>
      </c>
      <c r="AC1144" s="23">
        <f t="shared" si="984"/>
        <v>3000</v>
      </c>
      <c r="AD1144" s="100"/>
      <c r="AE1144" s="100"/>
    </row>
    <row r="1145" spans="1:31" x14ac:dyDescent="0.25">
      <c r="A1145" s="99"/>
      <c r="B1145" s="95" t="s">
        <v>17</v>
      </c>
      <c r="C1145" s="18" t="s">
        <v>48</v>
      </c>
      <c r="D1145" s="18" t="s">
        <v>42</v>
      </c>
      <c r="E1145" s="18" t="s">
        <v>201</v>
      </c>
      <c r="F1145" s="18" t="s">
        <v>54</v>
      </c>
      <c r="G1145" s="23">
        <f>I1145+K1145+M1145+O1145</f>
        <v>3000</v>
      </c>
      <c r="H1145" s="28">
        <f t="shared" ref="G1145:H1148" si="985">J1145+L1145+N1145+P1145</f>
        <v>0</v>
      </c>
      <c r="I1145" s="29"/>
      <c r="J1145" s="29"/>
      <c r="K1145" s="29"/>
      <c r="L1145" s="29"/>
      <c r="M1145" s="29"/>
      <c r="N1145" s="29"/>
      <c r="O1145" s="29">
        <v>3000</v>
      </c>
      <c r="P1145" s="28"/>
      <c r="Q1145" s="23">
        <f>S1145+U1145+W1145+Y1145</f>
        <v>3030</v>
      </c>
      <c r="R1145" s="28">
        <f t="shared" ref="R1145:R1148" si="986">T1145+V1145+X1145+Z1145</f>
        <v>0</v>
      </c>
      <c r="S1145" s="23"/>
      <c r="T1145" s="23"/>
      <c r="U1145" s="23">
        <v>30</v>
      </c>
      <c r="V1145" s="23"/>
      <c r="W1145" s="23"/>
      <c r="X1145" s="23"/>
      <c r="Y1145" s="23">
        <v>3000</v>
      </c>
      <c r="Z1145" s="23"/>
      <c r="AA1145" s="23">
        <v>3000</v>
      </c>
      <c r="AB1145" s="23">
        <v>3000</v>
      </c>
      <c r="AC1145" s="23">
        <v>3000</v>
      </c>
      <c r="AD1145" s="100"/>
      <c r="AE1145" s="100"/>
    </row>
    <row r="1146" spans="1:31" ht="25.5" customHeight="1" x14ac:dyDescent="0.25">
      <c r="A1146" s="99"/>
      <c r="B1146" s="95" t="s">
        <v>14</v>
      </c>
      <c r="C1146" s="19"/>
      <c r="D1146" s="20"/>
      <c r="E1146" s="20"/>
      <c r="F1146" s="19"/>
      <c r="G1146" s="23">
        <f t="shared" si="985"/>
        <v>0</v>
      </c>
      <c r="H1146" s="28">
        <f t="shared" si="985"/>
        <v>0</v>
      </c>
      <c r="I1146" s="29"/>
      <c r="J1146" s="29"/>
      <c r="K1146" s="29"/>
      <c r="L1146" s="29"/>
      <c r="M1146" s="29"/>
      <c r="N1146" s="29"/>
      <c r="O1146" s="29"/>
      <c r="P1146" s="28"/>
      <c r="Q1146" s="23">
        <f t="shared" ref="Q1146:Q1148" si="987">S1146+U1146+W1146+Y1146</f>
        <v>0</v>
      </c>
      <c r="R1146" s="28">
        <f t="shared" si="986"/>
        <v>0</v>
      </c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  <c r="AD1146" s="100"/>
      <c r="AE1146" s="100"/>
    </row>
    <row r="1147" spans="1:31" ht="27.75" customHeight="1" x14ac:dyDescent="0.25">
      <c r="A1147" s="99"/>
      <c r="B1147" s="95" t="s">
        <v>15</v>
      </c>
      <c r="C1147" s="19"/>
      <c r="D1147" s="20"/>
      <c r="E1147" s="20"/>
      <c r="F1147" s="19"/>
      <c r="G1147" s="23">
        <f t="shared" si="985"/>
        <v>0</v>
      </c>
      <c r="H1147" s="28">
        <f t="shared" si="985"/>
        <v>0</v>
      </c>
      <c r="I1147" s="29"/>
      <c r="J1147" s="29"/>
      <c r="K1147" s="29"/>
      <c r="L1147" s="29"/>
      <c r="M1147" s="29"/>
      <c r="N1147" s="29"/>
      <c r="O1147" s="29"/>
      <c r="P1147" s="28"/>
      <c r="Q1147" s="23">
        <f t="shared" si="987"/>
        <v>0</v>
      </c>
      <c r="R1147" s="28">
        <f t="shared" si="986"/>
        <v>0</v>
      </c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100"/>
      <c r="AE1147" s="100"/>
    </row>
    <row r="1148" spans="1:31" x14ac:dyDescent="0.25">
      <c r="A1148" s="99"/>
      <c r="B1148" s="95" t="s">
        <v>12</v>
      </c>
      <c r="C1148" s="19"/>
      <c r="D1148" s="20"/>
      <c r="E1148" s="20"/>
      <c r="F1148" s="19"/>
      <c r="G1148" s="23">
        <f t="shared" si="985"/>
        <v>0</v>
      </c>
      <c r="H1148" s="28">
        <f t="shared" si="985"/>
        <v>0</v>
      </c>
      <c r="I1148" s="29"/>
      <c r="J1148" s="29"/>
      <c r="K1148" s="29"/>
      <c r="L1148" s="29"/>
      <c r="M1148" s="29"/>
      <c r="N1148" s="29"/>
      <c r="O1148" s="29"/>
      <c r="P1148" s="28"/>
      <c r="Q1148" s="23">
        <f t="shared" si="987"/>
        <v>0</v>
      </c>
      <c r="R1148" s="28">
        <f t="shared" si="986"/>
        <v>0</v>
      </c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  <c r="AD1148" s="100"/>
      <c r="AE1148" s="100"/>
    </row>
    <row r="1149" spans="1:31" ht="28.2" customHeight="1" x14ac:dyDescent="0.25">
      <c r="A1149" s="99" t="s">
        <v>305</v>
      </c>
      <c r="B1149" s="95" t="s">
        <v>159</v>
      </c>
      <c r="C1149" s="19"/>
      <c r="D1149" s="20"/>
      <c r="E1149" s="20"/>
      <c r="F1149" s="19"/>
      <c r="G1149" s="23">
        <f>I1149+K1149+M1149+O1149</f>
        <v>6</v>
      </c>
      <c r="H1149" s="23">
        <f>J1149+L1149+N1149+P1149</f>
        <v>0</v>
      </c>
      <c r="I1149" s="29"/>
      <c r="J1149" s="29"/>
      <c r="K1149" s="29"/>
      <c r="L1149" s="29"/>
      <c r="M1149" s="29">
        <v>6</v>
      </c>
      <c r="N1149" s="29"/>
      <c r="O1149" s="29"/>
      <c r="P1149" s="28"/>
      <c r="Q1149" s="23">
        <v>1</v>
      </c>
      <c r="R1149" s="23">
        <f>T1149+V1149+X1149+Z1149</f>
        <v>0</v>
      </c>
      <c r="S1149" s="23"/>
      <c r="T1149" s="23"/>
      <c r="U1149" s="23"/>
      <c r="V1149" s="23"/>
      <c r="W1149" s="23">
        <v>1</v>
      </c>
      <c r="X1149" s="23"/>
      <c r="Y1149" s="23"/>
      <c r="Z1149" s="23"/>
      <c r="AA1149" s="23">
        <v>1</v>
      </c>
      <c r="AB1149" s="23">
        <v>1</v>
      </c>
      <c r="AC1149" s="23">
        <v>1</v>
      </c>
      <c r="AD1149" s="100" t="s">
        <v>76</v>
      </c>
      <c r="AE1149" s="100" t="s">
        <v>556</v>
      </c>
    </row>
    <row r="1150" spans="1:31" ht="34.200000000000003" customHeight="1" x14ac:dyDescent="0.25">
      <c r="A1150" s="99"/>
      <c r="B1150" s="95" t="s">
        <v>6</v>
      </c>
      <c r="C1150" s="19"/>
      <c r="D1150" s="20"/>
      <c r="E1150" s="20"/>
      <c r="F1150" s="19"/>
      <c r="G1150" s="23">
        <f t="shared" ref="G1150:AC1150" si="988">ROUND(G1151/G1149,1)</f>
        <v>63.3</v>
      </c>
      <c r="H1150" s="23" t="e">
        <f t="shared" si="988"/>
        <v>#DIV/0!</v>
      </c>
      <c r="I1150" s="23" t="e">
        <f t="shared" si="988"/>
        <v>#DIV/0!</v>
      </c>
      <c r="J1150" s="23" t="e">
        <f t="shared" si="988"/>
        <v>#DIV/0!</v>
      </c>
      <c r="K1150" s="23" t="e">
        <f t="shared" si="988"/>
        <v>#DIV/0!</v>
      </c>
      <c r="L1150" s="23" t="e">
        <f t="shared" si="988"/>
        <v>#DIV/0!</v>
      </c>
      <c r="M1150" s="23">
        <f t="shared" si="988"/>
        <v>63.3</v>
      </c>
      <c r="N1150" s="23" t="e">
        <f t="shared" si="988"/>
        <v>#DIV/0!</v>
      </c>
      <c r="O1150" s="23" t="e">
        <f t="shared" si="988"/>
        <v>#DIV/0!</v>
      </c>
      <c r="P1150" s="23" t="e">
        <f t="shared" si="988"/>
        <v>#DIV/0!</v>
      </c>
      <c r="Q1150" s="23">
        <f t="shared" si="988"/>
        <v>380</v>
      </c>
      <c r="R1150" s="23" t="e">
        <f t="shared" si="988"/>
        <v>#DIV/0!</v>
      </c>
      <c r="S1150" s="27" t="e">
        <f t="shared" si="988"/>
        <v>#DIV/0!</v>
      </c>
      <c r="T1150" s="27" t="e">
        <f t="shared" si="988"/>
        <v>#DIV/0!</v>
      </c>
      <c r="U1150" s="27" t="e">
        <f t="shared" si="988"/>
        <v>#DIV/0!</v>
      </c>
      <c r="V1150" s="23" t="e">
        <f t="shared" si="988"/>
        <v>#DIV/0!</v>
      </c>
      <c r="W1150" s="23">
        <f t="shared" si="988"/>
        <v>380</v>
      </c>
      <c r="X1150" s="23" t="e">
        <f t="shared" si="988"/>
        <v>#DIV/0!</v>
      </c>
      <c r="Y1150" s="27" t="e">
        <f t="shared" si="988"/>
        <v>#DIV/0!</v>
      </c>
      <c r="Z1150" s="23" t="e">
        <f t="shared" si="988"/>
        <v>#DIV/0!</v>
      </c>
      <c r="AA1150" s="23">
        <f t="shared" si="988"/>
        <v>380</v>
      </c>
      <c r="AB1150" s="23">
        <f t="shared" si="988"/>
        <v>380</v>
      </c>
      <c r="AC1150" s="23">
        <f t="shared" si="988"/>
        <v>380</v>
      </c>
      <c r="AD1150" s="100"/>
      <c r="AE1150" s="100"/>
    </row>
    <row r="1151" spans="1:31" ht="24.6" customHeight="1" x14ac:dyDescent="0.25">
      <c r="A1151" s="99"/>
      <c r="B1151" s="95" t="s">
        <v>101</v>
      </c>
      <c r="C1151" s="19"/>
      <c r="D1151" s="20"/>
      <c r="E1151" s="20"/>
      <c r="F1151" s="19"/>
      <c r="G1151" s="23">
        <f>SUM(G1152:G1156)</f>
        <v>380</v>
      </c>
      <c r="H1151" s="23">
        <f t="shared" ref="H1151:AC1151" si="989">SUM(H1152:H1156)</f>
        <v>0</v>
      </c>
      <c r="I1151" s="23">
        <f t="shared" si="989"/>
        <v>0</v>
      </c>
      <c r="J1151" s="23">
        <f t="shared" si="989"/>
        <v>0</v>
      </c>
      <c r="K1151" s="23">
        <f t="shared" si="989"/>
        <v>0</v>
      </c>
      <c r="L1151" s="23">
        <f t="shared" si="989"/>
        <v>0</v>
      </c>
      <c r="M1151" s="23">
        <f t="shared" si="989"/>
        <v>380</v>
      </c>
      <c r="N1151" s="23">
        <f t="shared" si="989"/>
        <v>0</v>
      </c>
      <c r="O1151" s="23">
        <f t="shared" si="989"/>
        <v>0</v>
      </c>
      <c r="P1151" s="23">
        <f t="shared" si="989"/>
        <v>0</v>
      </c>
      <c r="Q1151" s="23">
        <v>380</v>
      </c>
      <c r="R1151" s="23">
        <f t="shared" si="989"/>
        <v>0</v>
      </c>
      <c r="S1151" s="23">
        <f t="shared" si="989"/>
        <v>0</v>
      </c>
      <c r="T1151" s="23">
        <f t="shared" si="989"/>
        <v>0</v>
      </c>
      <c r="U1151" s="23">
        <f t="shared" si="989"/>
        <v>0</v>
      </c>
      <c r="V1151" s="23">
        <f t="shared" si="989"/>
        <v>0</v>
      </c>
      <c r="W1151" s="23">
        <v>380</v>
      </c>
      <c r="X1151" s="23">
        <f t="shared" si="989"/>
        <v>0</v>
      </c>
      <c r="Y1151" s="23">
        <f t="shared" si="989"/>
        <v>0</v>
      </c>
      <c r="Z1151" s="23">
        <f t="shared" si="989"/>
        <v>0</v>
      </c>
      <c r="AA1151" s="23">
        <f t="shared" si="989"/>
        <v>380</v>
      </c>
      <c r="AB1151" s="23">
        <f t="shared" si="989"/>
        <v>380</v>
      </c>
      <c r="AC1151" s="23">
        <f t="shared" si="989"/>
        <v>380</v>
      </c>
      <c r="AD1151" s="100"/>
      <c r="AE1151" s="100"/>
    </row>
    <row r="1152" spans="1:31" ht="26.4" customHeight="1" x14ac:dyDescent="0.25">
      <c r="A1152" s="99"/>
      <c r="B1152" s="105" t="s">
        <v>17</v>
      </c>
      <c r="C1152" s="18" t="s">
        <v>48</v>
      </c>
      <c r="D1152" s="18" t="s">
        <v>42</v>
      </c>
      <c r="E1152" s="18" t="s">
        <v>201</v>
      </c>
      <c r="F1152" s="18" t="s">
        <v>56</v>
      </c>
      <c r="G1152" s="23">
        <f>I1152+K1152+M1152+O1152</f>
        <v>30</v>
      </c>
      <c r="H1152" s="28">
        <f t="shared" ref="G1152:H1156" si="990">J1152+L1152+N1152+P1152</f>
        <v>0</v>
      </c>
      <c r="I1152" s="29">
        <v>0</v>
      </c>
      <c r="J1152" s="29">
        <v>0</v>
      </c>
      <c r="K1152" s="29">
        <v>0</v>
      </c>
      <c r="L1152" s="29"/>
      <c r="M1152" s="29">
        <v>30</v>
      </c>
      <c r="N1152" s="29"/>
      <c r="O1152" s="29"/>
      <c r="P1152" s="28"/>
      <c r="Q1152" s="23">
        <v>30</v>
      </c>
      <c r="R1152" s="28">
        <f t="shared" ref="R1152" si="991">T1152+V1152+X1152+Z1152</f>
        <v>0</v>
      </c>
      <c r="S1152" s="23"/>
      <c r="T1152" s="23"/>
      <c r="U1152" s="23"/>
      <c r="V1152" s="23"/>
      <c r="W1152" s="23">
        <v>30</v>
      </c>
      <c r="X1152" s="23"/>
      <c r="Y1152" s="23"/>
      <c r="Z1152" s="23"/>
      <c r="AA1152" s="23">
        <v>30</v>
      </c>
      <c r="AB1152" s="23">
        <v>30</v>
      </c>
      <c r="AC1152" s="23">
        <v>30</v>
      </c>
      <c r="AD1152" s="100"/>
      <c r="AE1152" s="100"/>
    </row>
    <row r="1153" spans="1:31" ht="26.4" customHeight="1" x14ac:dyDescent="0.25">
      <c r="A1153" s="99"/>
      <c r="B1153" s="106"/>
      <c r="C1153" s="18" t="s">
        <v>48</v>
      </c>
      <c r="D1153" s="18" t="s">
        <v>42</v>
      </c>
      <c r="E1153" s="18" t="s">
        <v>201</v>
      </c>
      <c r="F1153" s="18" t="s">
        <v>93</v>
      </c>
      <c r="G1153" s="23">
        <f>I1153+K1153+M1153+O1153</f>
        <v>350</v>
      </c>
      <c r="H1153" s="23">
        <f>J1153+L1153+N1153+P1153</f>
        <v>0</v>
      </c>
      <c r="I1153" s="29">
        <v>0</v>
      </c>
      <c r="J1153" s="29"/>
      <c r="K1153" s="29"/>
      <c r="L1153" s="29"/>
      <c r="M1153" s="29">
        <v>350</v>
      </c>
      <c r="N1153" s="29"/>
      <c r="O1153" s="29"/>
      <c r="P1153" s="28"/>
      <c r="Q1153" s="23">
        <v>350</v>
      </c>
      <c r="R1153" s="23">
        <f>T1153+V1153+X1153+Z1153</f>
        <v>0</v>
      </c>
      <c r="S1153" s="23"/>
      <c r="T1153" s="23"/>
      <c r="U1153" s="23"/>
      <c r="V1153" s="23"/>
      <c r="W1153" s="23">
        <v>350</v>
      </c>
      <c r="X1153" s="23"/>
      <c r="Y1153" s="23"/>
      <c r="Z1153" s="23"/>
      <c r="AA1153" s="23">
        <v>350</v>
      </c>
      <c r="AB1153" s="23">
        <v>350</v>
      </c>
      <c r="AC1153" s="23">
        <v>350</v>
      </c>
      <c r="AD1153" s="100"/>
      <c r="AE1153" s="100"/>
    </row>
    <row r="1154" spans="1:31" ht="13.2" customHeight="1" x14ac:dyDescent="0.25">
      <c r="A1154" s="99"/>
      <c r="B1154" s="95" t="s">
        <v>14</v>
      </c>
      <c r="C1154" s="19"/>
      <c r="D1154" s="20"/>
      <c r="E1154" s="20"/>
      <c r="F1154" s="19"/>
      <c r="G1154" s="23">
        <f t="shared" si="990"/>
        <v>0</v>
      </c>
      <c r="H1154" s="28">
        <f t="shared" si="990"/>
        <v>0</v>
      </c>
      <c r="I1154" s="29">
        <v>0</v>
      </c>
      <c r="J1154" s="29"/>
      <c r="K1154" s="29"/>
      <c r="L1154" s="29"/>
      <c r="M1154" s="29"/>
      <c r="N1154" s="29"/>
      <c r="O1154" s="29"/>
      <c r="P1154" s="28"/>
      <c r="Q1154" s="23">
        <f t="shared" ref="Q1154:Q1156" si="992">S1154+U1154+W1154+Y1154</f>
        <v>0</v>
      </c>
      <c r="R1154" s="28">
        <f t="shared" ref="R1154:R1156" si="993">T1154+V1154+X1154+Z1154</f>
        <v>0</v>
      </c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  <c r="AD1154" s="100"/>
      <c r="AE1154" s="100"/>
    </row>
    <row r="1155" spans="1:31" ht="13.2" customHeight="1" x14ac:dyDescent="0.25">
      <c r="A1155" s="99"/>
      <c r="B1155" s="95" t="s">
        <v>15</v>
      </c>
      <c r="C1155" s="19"/>
      <c r="D1155" s="20"/>
      <c r="E1155" s="20"/>
      <c r="F1155" s="19"/>
      <c r="G1155" s="23">
        <f t="shared" si="990"/>
        <v>0</v>
      </c>
      <c r="H1155" s="28">
        <f t="shared" si="990"/>
        <v>0</v>
      </c>
      <c r="I1155" s="29">
        <v>0</v>
      </c>
      <c r="J1155" s="29"/>
      <c r="K1155" s="29"/>
      <c r="L1155" s="29"/>
      <c r="M1155" s="29"/>
      <c r="N1155" s="29"/>
      <c r="O1155" s="29"/>
      <c r="P1155" s="28"/>
      <c r="Q1155" s="23">
        <f t="shared" si="992"/>
        <v>0</v>
      </c>
      <c r="R1155" s="28">
        <f t="shared" si="993"/>
        <v>0</v>
      </c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  <c r="AD1155" s="100"/>
      <c r="AE1155" s="100"/>
    </row>
    <row r="1156" spans="1:31" ht="76.2" customHeight="1" x14ac:dyDescent="0.25">
      <c r="A1156" s="99"/>
      <c r="B1156" s="95" t="s">
        <v>12</v>
      </c>
      <c r="C1156" s="19"/>
      <c r="D1156" s="20"/>
      <c r="E1156" s="20"/>
      <c r="F1156" s="19"/>
      <c r="G1156" s="23">
        <f t="shared" si="990"/>
        <v>0</v>
      </c>
      <c r="H1156" s="28">
        <f t="shared" si="990"/>
        <v>0</v>
      </c>
      <c r="I1156" s="29">
        <v>0</v>
      </c>
      <c r="J1156" s="29"/>
      <c r="K1156" s="29"/>
      <c r="L1156" s="29"/>
      <c r="M1156" s="29"/>
      <c r="N1156" s="29"/>
      <c r="O1156" s="29"/>
      <c r="P1156" s="28"/>
      <c r="Q1156" s="23">
        <f t="shared" si="992"/>
        <v>0</v>
      </c>
      <c r="R1156" s="28">
        <f t="shared" si="993"/>
        <v>0</v>
      </c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  <c r="AD1156" s="100"/>
      <c r="AE1156" s="100"/>
    </row>
    <row r="1157" spans="1:31" ht="13.2" hidden="1" customHeight="1" x14ac:dyDescent="0.2">
      <c r="A1157" s="105" t="s">
        <v>443</v>
      </c>
      <c r="B1157" s="95" t="s">
        <v>158</v>
      </c>
      <c r="C1157" s="19"/>
      <c r="D1157" s="20"/>
      <c r="E1157" s="20"/>
      <c r="F1157" s="19"/>
      <c r="G1157" s="23">
        <f>I1157+K1157+M1157+O1157</f>
        <v>5</v>
      </c>
      <c r="H1157" s="23">
        <f>J1157+L1157+N1157+P1157</f>
        <v>1</v>
      </c>
      <c r="I1157" s="29">
        <v>1</v>
      </c>
      <c r="J1157" s="29">
        <v>1</v>
      </c>
      <c r="K1157" s="29">
        <v>2</v>
      </c>
      <c r="L1157" s="29"/>
      <c r="M1157" s="29"/>
      <c r="N1157" s="29"/>
      <c r="O1157" s="29">
        <v>2</v>
      </c>
      <c r="P1157" s="28"/>
      <c r="Q1157" s="23">
        <v>0</v>
      </c>
      <c r="R1157" s="23">
        <f>T1157+V1157+X1157+Z1157</f>
        <v>0</v>
      </c>
      <c r="S1157" s="23"/>
      <c r="T1157" s="23"/>
      <c r="U1157" s="23"/>
      <c r="V1157" s="23"/>
      <c r="W1157" s="23"/>
      <c r="X1157" s="23"/>
      <c r="Y1157" s="23">
        <v>0</v>
      </c>
      <c r="Z1157" s="23"/>
      <c r="AA1157" s="23"/>
      <c r="AB1157" s="23"/>
      <c r="AC1157" s="23"/>
      <c r="AD1157" s="107" t="s">
        <v>76</v>
      </c>
      <c r="AE1157" s="107" t="s">
        <v>362</v>
      </c>
    </row>
    <row r="1158" spans="1:31" ht="13.2" hidden="1" customHeight="1" x14ac:dyDescent="0.2">
      <c r="A1158" s="110"/>
      <c r="B1158" s="95" t="s">
        <v>122</v>
      </c>
      <c r="C1158" s="19"/>
      <c r="D1158" s="20"/>
      <c r="E1158" s="20"/>
      <c r="F1158" s="19"/>
      <c r="G1158" s="23">
        <f>ROUND(G1159/G1157,1)</f>
        <v>0</v>
      </c>
      <c r="H1158" s="23">
        <f t="shared" ref="H1158:AC1158" si="994">ROUND(H1159/H1157,1)</f>
        <v>0</v>
      </c>
      <c r="I1158" s="23">
        <f t="shared" si="994"/>
        <v>0</v>
      </c>
      <c r="J1158" s="23">
        <f t="shared" si="994"/>
        <v>0</v>
      </c>
      <c r="K1158" s="23">
        <f t="shared" si="994"/>
        <v>0</v>
      </c>
      <c r="L1158" s="23" t="e">
        <f t="shared" si="994"/>
        <v>#DIV/0!</v>
      </c>
      <c r="M1158" s="23" t="e">
        <f t="shared" si="994"/>
        <v>#DIV/0!</v>
      </c>
      <c r="N1158" s="23" t="e">
        <f t="shared" si="994"/>
        <v>#DIV/0!</v>
      </c>
      <c r="O1158" s="23">
        <f t="shared" si="994"/>
        <v>0</v>
      </c>
      <c r="P1158" s="23" t="e">
        <f t="shared" si="994"/>
        <v>#DIV/0!</v>
      </c>
      <c r="Q1158" s="23">
        <v>0</v>
      </c>
      <c r="R1158" s="23" t="e">
        <f t="shared" si="994"/>
        <v>#DIV/0!</v>
      </c>
      <c r="S1158" s="27" t="e">
        <f t="shared" si="994"/>
        <v>#DIV/0!</v>
      </c>
      <c r="T1158" s="27" t="e">
        <f t="shared" si="994"/>
        <v>#DIV/0!</v>
      </c>
      <c r="U1158" s="27" t="e">
        <f t="shared" si="994"/>
        <v>#DIV/0!</v>
      </c>
      <c r="V1158" s="27" t="e">
        <f t="shared" si="994"/>
        <v>#DIV/0!</v>
      </c>
      <c r="W1158" s="27" t="e">
        <f t="shared" si="994"/>
        <v>#DIV/0!</v>
      </c>
      <c r="X1158" s="23" t="e">
        <f t="shared" si="994"/>
        <v>#DIV/0!</v>
      </c>
      <c r="Y1158" s="23">
        <v>0</v>
      </c>
      <c r="Z1158" s="23" t="e">
        <f t="shared" si="994"/>
        <v>#DIV/0!</v>
      </c>
      <c r="AA1158" s="27" t="e">
        <f t="shared" si="994"/>
        <v>#DIV/0!</v>
      </c>
      <c r="AB1158" s="27" t="e">
        <f t="shared" si="994"/>
        <v>#DIV/0!</v>
      </c>
      <c r="AC1158" s="27" t="e">
        <f t="shared" si="994"/>
        <v>#DIV/0!</v>
      </c>
      <c r="AD1158" s="108"/>
      <c r="AE1158" s="108"/>
    </row>
    <row r="1159" spans="1:31" ht="13.2" hidden="1" customHeight="1" x14ac:dyDescent="0.2">
      <c r="A1159" s="110"/>
      <c r="B1159" s="95" t="s">
        <v>101</v>
      </c>
      <c r="C1159" s="19"/>
      <c r="D1159" s="20"/>
      <c r="E1159" s="20"/>
      <c r="F1159" s="19"/>
      <c r="G1159" s="23">
        <v>0</v>
      </c>
      <c r="H1159" s="23">
        <v>0</v>
      </c>
      <c r="I1159" s="23">
        <v>0</v>
      </c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3">
        <v>0</v>
      </c>
      <c r="P1159" s="28"/>
      <c r="Q1159" s="23">
        <v>0</v>
      </c>
      <c r="R1159" s="28"/>
      <c r="S1159" s="23">
        <v>0</v>
      </c>
      <c r="T1159" s="23">
        <v>0</v>
      </c>
      <c r="U1159" s="23">
        <v>0</v>
      </c>
      <c r="V1159" s="23">
        <v>0</v>
      </c>
      <c r="W1159" s="23">
        <v>0</v>
      </c>
      <c r="X1159" s="23"/>
      <c r="Y1159" s="23">
        <v>0</v>
      </c>
      <c r="Z1159" s="23"/>
      <c r="AA1159" s="23">
        <v>0</v>
      </c>
      <c r="AB1159" s="23">
        <v>0</v>
      </c>
      <c r="AC1159" s="23">
        <v>0</v>
      </c>
      <c r="AD1159" s="108"/>
      <c r="AE1159" s="108"/>
    </row>
    <row r="1160" spans="1:31" ht="12.75" hidden="1" x14ac:dyDescent="0.2">
      <c r="A1160" s="110"/>
      <c r="B1160" s="97" t="s">
        <v>17</v>
      </c>
      <c r="C1160" s="19"/>
      <c r="D1160" s="20"/>
      <c r="E1160" s="20"/>
      <c r="F1160" s="19"/>
      <c r="G1160" s="23">
        <v>0</v>
      </c>
      <c r="H1160" s="23">
        <v>0</v>
      </c>
      <c r="I1160" s="23">
        <v>0</v>
      </c>
      <c r="J1160" s="23">
        <v>0</v>
      </c>
      <c r="K1160" s="23">
        <v>0</v>
      </c>
      <c r="L1160" s="23">
        <v>0</v>
      </c>
      <c r="M1160" s="23">
        <v>0</v>
      </c>
      <c r="N1160" s="23">
        <v>0</v>
      </c>
      <c r="O1160" s="23">
        <v>0</v>
      </c>
      <c r="P1160" s="28"/>
      <c r="Q1160" s="23">
        <v>0</v>
      </c>
      <c r="R1160" s="28"/>
      <c r="S1160" s="23">
        <v>0</v>
      </c>
      <c r="T1160" s="23">
        <v>0</v>
      </c>
      <c r="U1160" s="23">
        <v>0</v>
      </c>
      <c r="V1160" s="23">
        <v>0</v>
      </c>
      <c r="W1160" s="23">
        <v>0</v>
      </c>
      <c r="X1160" s="23"/>
      <c r="Y1160" s="23">
        <v>0</v>
      </c>
      <c r="Z1160" s="23"/>
      <c r="AA1160" s="23">
        <v>0</v>
      </c>
      <c r="AB1160" s="23">
        <v>0</v>
      </c>
      <c r="AC1160" s="23">
        <v>0</v>
      </c>
      <c r="AD1160" s="108"/>
      <c r="AE1160" s="108"/>
    </row>
    <row r="1161" spans="1:31" ht="12.75" hidden="1" x14ac:dyDescent="0.2">
      <c r="A1161" s="110"/>
      <c r="B1161" s="95" t="s">
        <v>14</v>
      </c>
      <c r="C1161" s="19"/>
      <c r="D1161" s="20"/>
      <c r="E1161" s="20"/>
      <c r="F1161" s="19"/>
      <c r="G1161" s="23">
        <v>0</v>
      </c>
      <c r="H1161" s="23">
        <v>0</v>
      </c>
      <c r="I1161" s="23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v>0</v>
      </c>
      <c r="V1161" s="23">
        <v>0</v>
      </c>
      <c r="W1161" s="23">
        <v>0</v>
      </c>
      <c r="X1161" s="23">
        <v>0</v>
      </c>
      <c r="Y1161" s="23">
        <v>0</v>
      </c>
      <c r="Z1161" s="23"/>
      <c r="AA1161" s="23">
        <v>0</v>
      </c>
      <c r="AB1161" s="23">
        <v>0</v>
      </c>
      <c r="AC1161" s="23">
        <v>0</v>
      </c>
      <c r="AD1161" s="108"/>
      <c r="AE1161" s="108"/>
    </row>
    <row r="1162" spans="1:31" ht="31.95" hidden="1" customHeight="1" x14ac:dyDescent="0.2">
      <c r="A1162" s="110"/>
      <c r="B1162" s="95" t="s">
        <v>15</v>
      </c>
      <c r="C1162" s="19"/>
      <c r="D1162" s="20"/>
      <c r="E1162" s="20"/>
      <c r="F1162" s="19"/>
      <c r="G1162" s="23">
        <v>0</v>
      </c>
      <c r="H1162" s="23">
        <v>0</v>
      </c>
      <c r="I1162" s="23">
        <v>0</v>
      </c>
      <c r="J1162" s="23">
        <v>0</v>
      </c>
      <c r="K1162" s="23">
        <v>0</v>
      </c>
      <c r="L1162" s="23">
        <v>0</v>
      </c>
      <c r="M1162" s="23">
        <v>0</v>
      </c>
      <c r="N1162" s="23">
        <v>0</v>
      </c>
      <c r="O1162" s="23"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v>0</v>
      </c>
      <c r="V1162" s="23">
        <v>0</v>
      </c>
      <c r="W1162" s="23">
        <v>0</v>
      </c>
      <c r="X1162" s="23">
        <v>0</v>
      </c>
      <c r="Y1162" s="23">
        <v>0</v>
      </c>
      <c r="Z1162" s="23"/>
      <c r="AA1162" s="23">
        <v>0</v>
      </c>
      <c r="AB1162" s="23">
        <v>0</v>
      </c>
      <c r="AC1162" s="23">
        <v>0</v>
      </c>
      <c r="AD1162" s="108"/>
      <c r="AE1162" s="108"/>
    </row>
    <row r="1163" spans="1:31" ht="13.2" hidden="1" customHeight="1" x14ac:dyDescent="0.2">
      <c r="A1163" s="106"/>
      <c r="B1163" s="95" t="s">
        <v>12</v>
      </c>
      <c r="C1163" s="19"/>
      <c r="D1163" s="20"/>
      <c r="E1163" s="20"/>
      <c r="F1163" s="19"/>
      <c r="G1163" s="23">
        <v>0</v>
      </c>
      <c r="H1163" s="23">
        <v>0</v>
      </c>
      <c r="I1163" s="23">
        <v>0</v>
      </c>
      <c r="J1163" s="23">
        <v>0</v>
      </c>
      <c r="K1163" s="23">
        <v>0</v>
      </c>
      <c r="L1163" s="23">
        <v>0</v>
      </c>
      <c r="M1163" s="23">
        <v>0</v>
      </c>
      <c r="N1163" s="23">
        <v>0</v>
      </c>
      <c r="O1163" s="23">
        <v>0</v>
      </c>
      <c r="P1163" s="23">
        <v>0</v>
      </c>
      <c r="Q1163" s="23">
        <v>0</v>
      </c>
      <c r="R1163" s="23">
        <v>0</v>
      </c>
      <c r="S1163" s="23">
        <v>0</v>
      </c>
      <c r="T1163" s="23">
        <v>0</v>
      </c>
      <c r="U1163" s="23">
        <v>0</v>
      </c>
      <c r="V1163" s="23">
        <v>0</v>
      </c>
      <c r="W1163" s="23">
        <v>0</v>
      </c>
      <c r="X1163" s="23">
        <v>0</v>
      </c>
      <c r="Y1163" s="23">
        <v>0</v>
      </c>
      <c r="Z1163" s="23"/>
      <c r="AA1163" s="23">
        <v>0</v>
      </c>
      <c r="AB1163" s="23">
        <v>0</v>
      </c>
      <c r="AC1163" s="23">
        <v>0</v>
      </c>
      <c r="AD1163" s="109"/>
      <c r="AE1163" s="109"/>
    </row>
    <row r="1164" spans="1:31" ht="34.200000000000003" customHeight="1" x14ac:dyDescent="0.25">
      <c r="A1164" s="99" t="s">
        <v>282</v>
      </c>
      <c r="B1164" s="95" t="s">
        <v>150</v>
      </c>
      <c r="C1164" s="19"/>
      <c r="D1164" s="20"/>
      <c r="E1164" s="20"/>
      <c r="F1164" s="19"/>
      <c r="G1164" s="23"/>
      <c r="H1164" s="28"/>
      <c r="I1164" s="23"/>
      <c r="J1164" s="23"/>
      <c r="K1164" s="23"/>
      <c r="L1164" s="23"/>
      <c r="M1164" s="23"/>
      <c r="N1164" s="23"/>
      <c r="O1164" s="23"/>
      <c r="P1164" s="28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  <c r="AD1164" s="100" t="s">
        <v>418</v>
      </c>
      <c r="AE1164" s="100" t="s">
        <v>363</v>
      </c>
    </row>
    <row r="1165" spans="1:31" ht="28.2" customHeight="1" x14ac:dyDescent="0.25">
      <c r="A1165" s="99"/>
      <c r="B1165" s="95" t="s">
        <v>119</v>
      </c>
      <c r="C1165" s="19"/>
      <c r="D1165" s="20"/>
      <c r="E1165" s="20"/>
      <c r="F1165" s="19"/>
      <c r="G1165" s="23"/>
      <c r="H1165" s="28"/>
      <c r="I1165" s="23"/>
      <c r="J1165" s="23"/>
      <c r="K1165" s="23"/>
      <c r="L1165" s="23"/>
      <c r="M1165" s="23"/>
      <c r="N1165" s="23"/>
      <c r="O1165" s="23"/>
      <c r="P1165" s="28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  <c r="AD1165" s="100"/>
      <c r="AE1165" s="100"/>
    </row>
    <row r="1166" spans="1:31" ht="28.2" customHeight="1" x14ac:dyDescent="0.25">
      <c r="A1166" s="99"/>
      <c r="B1166" s="95" t="s">
        <v>101</v>
      </c>
      <c r="C1166" s="19"/>
      <c r="D1166" s="20"/>
      <c r="E1166" s="20"/>
      <c r="F1166" s="19"/>
      <c r="G1166" s="23">
        <f t="shared" ref="G1166:AC1166" si="995">SUM(G1167:G1172)</f>
        <v>4150</v>
      </c>
      <c r="H1166" s="23">
        <f t="shared" si="995"/>
        <v>1480</v>
      </c>
      <c r="I1166" s="23">
        <f t="shared" si="995"/>
        <v>1480</v>
      </c>
      <c r="J1166" s="23">
        <f t="shared" si="995"/>
        <v>1480</v>
      </c>
      <c r="K1166" s="23">
        <f t="shared" si="995"/>
        <v>120</v>
      </c>
      <c r="L1166" s="23">
        <f t="shared" si="995"/>
        <v>0</v>
      </c>
      <c r="M1166" s="23">
        <f t="shared" si="995"/>
        <v>376</v>
      </c>
      <c r="N1166" s="23">
        <f t="shared" si="995"/>
        <v>0</v>
      </c>
      <c r="O1166" s="23">
        <f t="shared" si="995"/>
        <v>2174</v>
      </c>
      <c r="P1166" s="23">
        <f t="shared" si="995"/>
        <v>0</v>
      </c>
      <c r="Q1166" s="23">
        <f t="shared" si="995"/>
        <v>3220</v>
      </c>
      <c r="R1166" s="23">
        <f t="shared" si="995"/>
        <v>1480</v>
      </c>
      <c r="S1166" s="23">
        <f t="shared" si="995"/>
        <v>1400</v>
      </c>
      <c r="T1166" s="23">
        <f t="shared" si="995"/>
        <v>1480</v>
      </c>
      <c r="U1166" s="23">
        <f t="shared" si="995"/>
        <v>220</v>
      </c>
      <c r="V1166" s="23">
        <f t="shared" si="995"/>
        <v>0</v>
      </c>
      <c r="W1166" s="23">
        <f t="shared" si="995"/>
        <v>840</v>
      </c>
      <c r="X1166" s="23">
        <f t="shared" si="995"/>
        <v>0</v>
      </c>
      <c r="Y1166" s="23">
        <f t="shared" si="995"/>
        <v>760</v>
      </c>
      <c r="Z1166" s="23">
        <f t="shared" si="995"/>
        <v>0</v>
      </c>
      <c r="AA1166" s="23">
        <f t="shared" si="995"/>
        <v>3220</v>
      </c>
      <c r="AB1166" s="23">
        <f t="shared" si="995"/>
        <v>3220</v>
      </c>
      <c r="AC1166" s="23">
        <f t="shared" si="995"/>
        <v>3330</v>
      </c>
      <c r="AD1166" s="100"/>
      <c r="AE1166" s="100"/>
    </row>
    <row r="1167" spans="1:31" ht="13.2" customHeight="1" x14ac:dyDescent="0.25">
      <c r="A1167" s="99"/>
      <c r="B1167" s="105" t="s">
        <v>17</v>
      </c>
      <c r="C1167" s="20" t="str">
        <f>C1184</f>
        <v>131</v>
      </c>
      <c r="D1167" s="20" t="str">
        <f t="shared" ref="D1167:F1167" si="996">D1184</f>
        <v>0801</v>
      </c>
      <c r="E1167" s="20" t="str">
        <f t="shared" si="996"/>
        <v>0730003550</v>
      </c>
      <c r="F1167" s="20" t="str">
        <f t="shared" si="996"/>
        <v>622</v>
      </c>
      <c r="G1167" s="23">
        <f>G1184+G1191</f>
        <v>170</v>
      </c>
      <c r="H1167" s="23">
        <f t="shared" ref="H1167:AC1167" si="997">H1184+H1191</f>
        <v>0</v>
      </c>
      <c r="I1167" s="23">
        <f t="shared" si="997"/>
        <v>0</v>
      </c>
      <c r="J1167" s="23">
        <f t="shared" si="997"/>
        <v>0</v>
      </c>
      <c r="K1167" s="23">
        <f t="shared" si="997"/>
        <v>20</v>
      </c>
      <c r="L1167" s="23">
        <f t="shared" si="997"/>
        <v>0</v>
      </c>
      <c r="M1167" s="23">
        <f t="shared" si="997"/>
        <v>120</v>
      </c>
      <c r="N1167" s="23">
        <f t="shared" si="997"/>
        <v>0</v>
      </c>
      <c r="O1167" s="23">
        <f t="shared" si="997"/>
        <v>30</v>
      </c>
      <c r="P1167" s="23">
        <f t="shared" si="997"/>
        <v>0</v>
      </c>
      <c r="Q1167" s="23">
        <f>Q1184+Q1191</f>
        <v>120</v>
      </c>
      <c r="R1167" s="23">
        <f t="shared" si="997"/>
        <v>0</v>
      </c>
      <c r="S1167" s="23">
        <f t="shared" si="997"/>
        <v>0</v>
      </c>
      <c r="T1167" s="23">
        <f t="shared" si="997"/>
        <v>0</v>
      </c>
      <c r="U1167" s="23">
        <f t="shared" si="997"/>
        <v>20</v>
      </c>
      <c r="V1167" s="23">
        <f t="shared" si="997"/>
        <v>0</v>
      </c>
      <c r="W1167" s="23">
        <f t="shared" si="997"/>
        <v>40</v>
      </c>
      <c r="X1167" s="23">
        <f t="shared" si="997"/>
        <v>0</v>
      </c>
      <c r="Y1167" s="23">
        <f t="shared" si="997"/>
        <v>60</v>
      </c>
      <c r="Z1167" s="23">
        <f t="shared" si="997"/>
        <v>0</v>
      </c>
      <c r="AA1167" s="23">
        <f t="shared" si="997"/>
        <v>120</v>
      </c>
      <c r="AB1167" s="23">
        <f t="shared" si="997"/>
        <v>120</v>
      </c>
      <c r="AC1167" s="23">
        <f t="shared" si="997"/>
        <v>230</v>
      </c>
      <c r="AD1167" s="100"/>
      <c r="AE1167" s="100"/>
    </row>
    <row r="1168" spans="1:31" x14ac:dyDescent="0.25">
      <c r="A1168" s="99"/>
      <c r="B1168" s="110"/>
      <c r="C1168" s="37" t="str">
        <f>C1176</f>
        <v>136</v>
      </c>
      <c r="D1168" s="37" t="str">
        <f t="shared" ref="D1168:F1168" si="998">D1176</f>
        <v>0709</v>
      </c>
      <c r="E1168" s="37" t="str">
        <f t="shared" si="998"/>
        <v>0730003550</v>
      </c>
      <c r="F1168" s="37" t="str">
        <f t="shared" si="998"/>
        <v>612</v>
      </c>
      <c r="G1168" s="23">
        <f>G1176</f>
        <v>0</v>
      </c>
      <c r="H1168" s="23">
        <f t="shared" ref="H1168:Z1168" si="999">H1176</f>
        <v>0</v>
      </c>
      <c r="I1168" s="23">
        <f t="shared" si="999"/>
        <v>0</v>
      </c>
      <c r="J1168" s="23">
        <f t="shared" si="999"/>
        <v>0</v>
      </c>
      <c r="K1168" s="23">
        <f t="shared" si="999"/>
        <v>0</v>
      </c>
      <c r="L1168" s="23">
        <f t="shared" si="999"/>
        <v>0</v>
      </c>
      <c r="M1168" s="23">
        <f t="shared" si="999"/>
        <v>0</v>
      </c>
      <c r="N1168" s="23">
        <f t="shared" si="999"/>
        <v>0</v>
      </c>
      <c r="O1168" s="23">
        <f t="shared" si="999"/>
        <v>0</v>
      </c>
      <c r="P1168" s="23">
        <f t="shared" si="999"/>
        <v>0</v>
      </c>
      <c r="Q1168" s="23">
        <f>Q1176+Q1212</f>
        <v>300</v>
      </c>
      <c r="R1168" s="23">
        <f t="shared" si="999"/>
        <v>0</v>
      </c>
      <c r="S1168" s="23">
        <f>S1176+S1212</f>
        <v>100</v>
      </c>
      <c r="T1168" s="23">
        <f t="shared" si="999"/>
        <v>0</v>
      </c>
      <c r="U1168" s="23">
        <f>U1176+U1212</f>
        <v>100</v>
      </c>
      <c r="V1168" s="23">
        <f t="shared" si="999"/>
        <v>0</v>
      </c>
      <c r="W1168" s="23">
        <f>W1176+W1212</f>
        <v>100</v>
      </c>
      <c r="X1168" s="23">
        <f t="shared" si="999"/>
        <v>0</v>
      </c>
      <c r="Y1168" s="23">
        <f>Y1176+Y1212</f>
        <v>0</v>
      </c>
      <c r="Z1168" s="23">
        <f t="shared" si="999"/>
        <v>0</v>
      </c>
      <c r="AA1168" s="23">
        <f>AA1176+AA1212</f>
        <v>300</v>
      </c>
      <c r="AB1168" s="23">
        <f>AB1176+AB1212</f>
        <v>300</v>
      </c>
      <c r="AC1168" s="23">
        <f>AC1176+AC1212</f>
        <v>300</v>
      </c>
      <c r="AD1168" s="100"/>
      <c r="AE1168" s="100"/>
    </row>
    <row r="1169" spans="1:31" ht="13.2" customHeight="1" x14ac:dyDescent="0.25">
      <c r="A1169" s="99"/>
      <c r="B1169" s="106"/>
      <c r="C1169" s="20" t="str">
        <f>C1205</f>
        <v>136</v>
      </c>
      <c r="D1169" s="20" t="str">
        <f t="shared" ref="D1169:F1169" si="1000">D1205</f>
        <v>0709</v>
      </c>
      <c r="E1169" s="20" t="str">
        <f t="shared" si="1000"/>
        <v>0730003550</v>
      </c>
      <c r="F1169" s="20" t="str">
        <f t="shared" si="1000"/>
        <v>622</v>
      </c>
      <c r="G1169" s="23">
        <f t="shared" ref="G1169:AC1169" si="1001">G1198+G1205+G1219+G1177</f>
        <v>3980</v>
      </c>
      <c r="H1169" s="23">
        <f t="shared" si="1001"/>
        <v>1480</v>
      </c>
      <c r="I1169" s="23">
        <f t="shared" si="1001"/>
        <v>1480</v>
      </c>
      <c r="J1169" s="23">
        <f t="shared" si="1001"/>
        <v>1480</v>
      </c>
      <c r="K1169" s="23">
        <f t="shared" si="1001"/>
        <v>100</v>
      </c>
      <c r="L1169" s="23">
        <f t="shared" si="1001"/>
        <v>0</v>
      </c>
      <c r="M1169" s="23">
        <f t="shared" si="1001"/>
        <v>256</v>
      </c>
      <c r="N1169" s="23">
        <f t="shared" si="1001"/>
        <v>0</v>
      </c>
      <c r="O1169" s="23">
        <f t="shared" si="1001"/>
        <v>2144</v>
      </c>
      <c r="P1169" s="23">
        <f t="shared" si="1001"/>
        <v>0</v>
      </c>
      <c r="Q1169" s="23">
        <f>Q1198+Q1205+Q1219+Q1177</f>
        <v>2800</v>
      </c>
      <c r="R1169" s="23">
        <f t="shared" si="1001"/>
        <v>1480</v>
      </c>
      <c r="S1169" s="23">
        <f t="shared" si="1001"/>
        <v>1300</v>
      </c>
      <c r="T1169" s="23">
        <f t="shared" si="1001"/>
        <v>1480</v>
      </c>
      <c r="U1169" s="23">
        <f t="shared" si="1001"/>
        <v>100</v>
      </c>
      <c r="V1169" s="23">
        <f t="shared" si="1001"/>
        <v>0</v>
      </c>
      <c r="W1169" s="23">
        <f t="shared" si="1001"/>
        <v>700</v>
      </c>
      <c r="X1169" s="23">
        <f t="shared" si="1001"/>
        <v>0</v>
      </c>
      <c r="Y1169" s="23">
        <f t="shared" si="1001"/>
        <v>700</v>
      </c>
      <c r="Z1169" s="23">
        <f t="shared" si="1001"/>
        <v>0</v>
      </c>
      <c r="AA1169" s="23">
        <f t="shared" si="1001"/>
        <v>2800</v>
      </c>
      <c r="AB1169" s="23">
        <f t="shared" si="1001"/>
        <v>2800</v>
      </c>
      <c r="AC1169" s="23">
        <f t="shared" si="1001"/>
        <v>2800</v>
      </c>
      <c r="AD1169" s="100"/>
      <c r="AE1169" s="100"/>
    </row>
    <row r="1170" spans="1:31" ht="26.4" customHeight="1" x14ac:dyDescent="0.25">
      <c r="A1170" s="99"/>
      <c r="B1170" s="95" t="s">
        <v>14</v>
      </c>
      <c r="C1170" s="37"/>
      <c r="D1170" s="37"/>
      <c r="E1170" s="37"/>
      <c r="F1170" s="19"/>
      <c r="G1170" s="23">
        <f t="shared" ref="G1170:AC1170" si="1002">G1178+G1185+G1192+G1206+G1220+G1199</f>
        <v>0</v>
      </c>
      <c r="H1170" s="23">
        <f t="shared" si="1002"/>
        <v>0</v>
      </c>
      <c r="I1170" s="23">
        <f t="shared" si="1002"/>
        <v>0</v>
      </c>
      <c r="J1170" s="23">
        <f t="shared" si="1002"/>
        <v>0</v>
      </c>
      <c r="K1170" s="23">
        <f t="shared" si="1002"/>
        <v>0</v>
      </c>
      <c r="L1170" s="23">
        <f t="shared" si="1002"/>
        <v>0</v>
      </c>
      <c r="M1170" s="23">
        <f t="shared" si="1002"/>
        <v>0</v>
      </c>
      <c r="N1170" s="23">
        <f t="shared" si="1002"/>
        <v>0</v>
      </c>
      <c r="O1170" s="23">
        <f t="shared" si="1002"/>
        <v>0</v>
      </c>
      <c r="P1170" s="23">
        <f t="shared" si="1002"/>
        <v>0</v>
      </c>
      <c r="Q1170" s="23">
        <f t="shared" si="1002"/>
        <v>0</v>
      </c>
      <c r="R1170" s="23">
        <f t="shared" si="1002"/>
        <v>0</v>
      </c>
      <c r="S1170" s="23">
        <f t="shared" si="1002"/>
        <v>0</v>
      </c>
      <c r="T1170" s="23">
        <f t="shared" si="1002"/>
        <v>0</v>
      </c>
      <c r="U1170" s="23">
        <f t="shared" si="1002"/>
        <v>0</v>
      </c>
      <c r="V1170" s="23">
        <f t="shared" si="1002"/>
        <v>0</v>
      </c>
      <c r="W1170" s="23">
        <f t="shared" si="1002"/>
        <v>0</v>
      </c>
      <c r="X1170" s="23">
        <f t="shared" si="1002"/>
        <v>0</v>
      </c>
      <c r="Y1170" s="23">
        <f t="shared" si="1002"/>
        <v>0</v>
      </c>
      <c r="Z1170" s="23">
        <f t="shared" si="1002"/>
        <v>0</v>
      </c>
      <c r="AA1170" s="23">
        <f t="shared" si="1002"/>
        <v>0</v>
      </c>
      <c r="AB1170" s="23">
        <f t="shared" si="1002"/>
        <v>0</v>
      </c>
      <c r="AC1170" s="23">
        <f t="shared" si="1002"/>
        <v>0</v>
      </c>
      <c r="AD1170" s="100"/>
      <c r="AE1170" s="100"/>
    </row>
    <row r="1171" spans="1:31" ht="13.2" customHeight="1" x14ac:dyDescent="0.25">
      <c r="A1171" s="99"/>
      <c r="B1171" s="95" t="s">
        <v>15</v>
      </c>
      <c r="C1171" s="37"/>
      <c r="D1171" s="37"/>
      <c r="E1171" s="37"/>
      <c r="F1171" s="19"/>
      <c r="G1171" s="23">
        <f t="shared" ref="G1171:AC1171" si="1003">G1179+G1186+G1193+G1207+G1221+G1200</f>
        <v>0</v>
      </c>
      <c r="H1171" s="23">
        <f t="shared" si="1003"/>
        <v>0</v>
      </c>
      <c r="I1171" s="23">
        <f t="shared" si="1003"/>
        <v>0</v>
      </c>
      <c r="J1171" s="23">
        <f t="shared" si="1003"/>
        <v>0</v>
      </c>
      <c r="K1171" s="23">
        <f t="shared" si="1003"/>
        <v>0</v>
      </c>
      <c r="L1171" s="23">
        <f t="shared" si="1003"/>
        <v>0</v>
      </c>
      <c r="M1171" s="23">
        <f t="shared" si="1003"/>
        <v>0</v>
      </c>
      <c r="N1171" s="23">
        <f t="shared" si="1003"/>
        <v>0</v>
      </c>
      <c r="O1171" s="23">
        <f t="shared" si="1003"/>
        <v>0</v>
      </c>
      <c r="P1171" s="23">
        <f t="shared" si="1003"/>
        <v>0</v>
      </c>
      <c r="Q1171" s="23">
        <f t="shared" si="1003"/>
        <v>0</v>
      </c>
      <c r="R1171" s="23">
        <f t="shared" si="1003"/>
        <v>0</v>
      </c>
      <c r="S1171" s="23">
        <f t="shared" si="1003"/>
        <v>0</v>
      </c>
      <c r="T1171" s="23">
        <f t="shared" si="1003"/>
        <v>0</v>
      </c>
      <c r="U1171" s="23">
        <f t="shared" si="1003"/>
        <v>0</v>
      </c>
      <c r="V1171" s="23">
        <f t="shared" si="1003"/>
        <v>0</v>
      </c>
      <c r="W1171" s="23">
        <f t="shared" si="1003"/>
        <v>0</v>
      </c>
      <c r="X1171" s="23">
        <f t="shared" si="1003"/>
        <v>0</v>
      </c>
      <c r="Y1171" s="23">
        <f t="shared" si="1003"/>
        <v>0</v>
      </c>
      <c r="Z1171" s="23">
        <f t="shared" si="1003"/>
        <v>0</v>
      </c>
      <c r="AA1171" s="23">
        <f t="shared" si="1003"/>
        <v>0</v>
      </c>
      <c r="AB1171" s="23">
        <f t="shared" si="1003"/>
        <v>0</v>
      </c>
      <c r="AC1171" s="23">
        <f t="shared" si="1003"/>
        <v>0</v>
      </c>
      <c r="AD1171" s="100"/>
      <c r="AE1171" s="100"/>
    </row>
    <row r="1172" spans="1:31" ht="58.2" customHeight="1" x14ac:dyDescent="0.25">
      <c r="A1172" s="99"/>
      <c r="B1172" s="95" t="s">
        <v>12</v>
      </c>
      <c r="C1172" s="37"/>
      <c r="D1172" s="37"/>
      <c r="E1172" s="37"/>
      <c r="F1172" s="19"/>
      <c r="G1172" s="23">
        <f t="shared" ref="G1172:AC1172" si="1004">G1180+G1187+G1194+G1208+G1222+G1201</f>
        <v>0</v>
      </c>
      <c r="H1172" s="23">
        <f t="shared" si="1004"/>
        <v>0</v>
      </c>
      <c r="I1172" s="23">
        <f t="shared" si="1004"/>
        <v>0</v>
      </c>
      <c r="J1172" s="23">
        <f t="shared" si="1004"/>
        <v>0</v>
      </c>
      <c r="K1172" s="23">
        <f t="shared" si="1004"/>
        <v>0</v>
      </c>
      <c r="L1172" s="23">
        <f t="shared" si="1004"/>
        <v>0</v>
      </c>
      <c r="M1172" s="23">
        <f t="shared" si="1004"/>
        <v>0</v>
      </c>
      <c r="N1172" s="23">
        <f t="shared" si="1004"/>
        <v>0</v>
      </c>
      <c r="O1172" s="23">
        <f t="shared" si="1004"/>
        <v>0</v>
      </c>
      <c r="P1172" s="23">
        <f t="shared" si="1004"/>
        <v>0</v>
      </c>
      <c r="Q1172" s="23">
        <f t="shared" si="1004"/>
        <v>0</v>
      </c>
      <c r="R1172" s="23">
        <f t="shared" si="1004"/>
        <v>0</v>
      </c>
      <c r="S1172" s="23">
        <f t="shared" si="1004"/>
        <v>0</v>
      </c>
      <c r="T1172" s="23">
        <f t="shared" si="1004"/>
        <v>0</v>
      </c>
      <c r="U1172" s="23">
        <f t="shared" si="1004"/>
        <v>0</v>
      </c>
      <c r="V1172" s="23">
        <f t="shared" si="1004"/>
        <v>0</v>
      </c>
      <c r="W1172" s="23">
        <f t="shared" si="1004"/>
        <v>0</v>
      </c>
      <c r="X1172" s="23">
        <f t="shared" si="1004"/>
        <v>0</v>
      </c>
      <c r="Y1172" s="23">
        <f t="shared" si="1004"/>
        <v>0</v>
      </c>
      <c r="Z1172" s="23">
        <f t="shared" si="1004"/>
        <v>0</v>
      </c>
      <c r="AA1172" s="23">
        <f t="shared" si="1004"/>
        <v>0</v>
      </c>
      <c r="AB1172" s="23">
        <f t="shared" si="1004"/>
        <v>0</v>
      </c>
      <c r="AC1172" s="23">
        <f t="shared" si="1004"/>
        <v>0</v>
      </c>
      <c r="AD1172" s="100"/>
      <c r="AE1172" s="100"/>
    </row>
    <row r="1173" spans="1:31" ht="29.4" customHeight="1" x14ac:dyDescent="0.25">
      <c r="A1173" s="105" t="s">
        <v>388</v>
      </c>
      <c r="B1173" s="53" t="s">
        <v>77</v>
      </c>
      <c r="C1173" s="19"/>
      <c r="D1173" s="20"/>
      <c r="E1173" s="20"/>
      <c r="F1173" s="19"/>
      <c r="G1173" s="23">
        <f>I1173+K1173+M1173+O1173</f>
        <v>2</v>
      </c>
      <c r="H1173" s="23">
        <f>J1173+L1173+N1173+P1173</f>
        <v>1</v>
      </c>
      <c r="I1173" s="28">
        <v>1</v>
      </c>
      <c r="J1173" s="28">
        <v>1</v>
      </c>
      <c r="K1173" s="28">
        <v>1</v>
      </c>
      <c r="L1173" s="28"/>
      <c r="M1173" s="28"/>
      <c r="N1173" s="28"/>
      <c r="O1173" s="28"/>
      <c r="P1173" s="28"/>
      <c r="Q1173" s="23">
        <v>4</v>
      </c>
      <c r="R1173" s="23">
        <f>T1173+V1173+X1173+Z1173</f>
        <v>0</v>
      </c>
      <c r="S1173" s="23"/>
      <c r="T1173" s="23"/>
      <c r="U1173" s="23">
        <v>2</v>
      </c>
      <c r="V1173" s="23"/>
      <c r="W1173" s="23"/>
      <c r="X1173" s="23"/>
      <c r="Y1173" s="23">
        <v>2</v>
      </c>
      <c r="Z1173" s="23"/>
      <c r="AA1173" s="23">
        <v>4</v>
      </c>
      <c r="AB1173" s="23">
        <v>4</v>
      </c>
      <c r="AC1173" s="23">
        <v>4</v>
      </c>
      <c r="AD1173" s="100" t="s">
        <v>430</v>
      </c>
      <c r="AE1173" s="107" t="s">
        <v>557</v>
      </c>
    </row>
    <row r="1174" spans="1:31" ht="33" customHeight="1" x14ac:dyDescent="0.25">
      <c r="A1174" s="110"/>
      <c r="B1174" s="95" t="s">
        <v>117</v>
      </c>
      <c r="C1174" s="19"/>
      <c r="D1174" s="20"/>
      <c r="E1174" s="20"/>
      <c r="F1174" s="19"/>
      <c r="G1174" s="23">
        <f>ROUND(G1175/G1173,1)</f>
        <v>140</v>
      </c>
      <c r="H1174" s="23">
        <f t="shared" ref="H1174:AC1174" si="1005">ROUND(H1175/H1173,1)</f>
        <v>180</v>
      </c>
      <c r="I1174" s="23">
        <f t="shared" si="1005"/>
        <v>180</v>
      </c>
      <c r="J1174" s="23">
        <f t="shared" si="1005"/>
        <v>180</v>
      </c>
      <c r="K1174" s="23">
        <f t="shared" si="1005"/>
        <v>100</v>
      </c>
      <c r="L1174" s="23" t="e">
        <f t="shared" si="1005"/>
        <v>#DIV/0!</v>
      </c>
      <c r="M1174" s="23" t="e">
        <f t="shared" si="1005"/>
        <v>#DIV/0!</v>
      </c>
      <c r="N1174" s="23" t="e">
        <f t="shared" si="1005"/>
        <v>#DIV/0!</v>
      </c>
      <c r="O1174" s="23" t="e">
        <f t="shared" si="1005"/>
        <v>#DIV/0!</v>
      </c>
      <c r="P1174" s="23" t="e">
        <f t="shared" si="1005"/>
        <v>#DIV/0!</v>
      </c>
      <c r="Q1174" s="23">
        <f t="shared" si="1005"/>
        <v>25</v>
      </c>
      <c r="R1174" s="27" t="e">
        <f t="shared" si="1005"/>
        <v>#DIV/0!</v>
      </c>
      <c r="S1174" s="27" t="e">
        <f t="shared" si="1005"/>
        <v>#DIV/0!</v>
      </c>
      <c r="T1174" s="27" t="e">
        <f t="shared" si="1005"/>
        <v>#DIV/0!</v>
      </c>
      <c r="U1174" s="23">
        <f t="shared" si="1005"/>
        <v>25</v>
      </c>
      <c r="V1174" s="27" t="e">
        <f t="shared" si="1005"/>
        <v>#DIV/0!</v>
      </c>
      <c r="W1174" s="27" t="e">
        <f t="shared" si="1005"/>
        <v>#DIV/0!</v>
      </c>
      <c r="X1174" s="27" t="e">
        <f t="shared" si="1005"/>
        <v>#DIV/0!</v>
      </c>
      <c r="Y1174" s="23">
        <f t="shared" si="1005"/>
        <v>25</v>
      </c>
      <c r="Z1174" s="23" t="e">
        <f t="shared" si="1005"/>
        <v>#DIV/0!</v>
      </c>
      <c r="AA1174" s="23">
        <f t="shared" si="1005"/>
        <v>25</v>
      </c>
      <c r="AB1174" s="23">
        <f t="shared" si="1005"/>
        <v>25</v>
      </c>
      <c r="AC1174" s="23">
        <f t="shared" si="1005"/>
        <v>25</v>
      </c>
      <c r="AD1174" s="100"/>
      <c r="AE1174" s="108"/>
    </row>
    <row r="1175" spans="1:31" ht="25.2" customHeight="1" x14ac:dyDescent="0.25">
      <c r="A1175" s="110"/>
      <c r="B1175" s="95" t="s">
        <v>101</v>
      </c>
      <c r="C1175" s="19"/>
      <c r="D1175" s="20"/>
      <c r="E1175" s="20"/>
      <c r="F1175" s="19"/>
      <c r="G1175" s="23">
        <f>SUM(G1176:G1180)</f>
        <v>280</v>
      </c>
      <c r="H1175" s="23">
        <f t="shared" ref="H1175:AC1175" si="1006">SUM(H1176:H1180)</f>
        <v>180</v>
      </c>
      <c r="I1175" s="23">
        <f t="shared" si="1006"/>
        <v>180</v>
      </c>
      <c r="J1175" s="23">
        <f t="shared" si="1006"/>
        <v>180</v>
      </c>
      <c r="K1175" s="23">
        <f t="shared" si="1006"/>
        <v>100</v>
      </c>
      <c r="L1175" s="23">
        <f t="shared" si="1006"/>
        <v>0</v>
      </c>
      <c r="M1175" s="23">
        <f t="shared" si="1006"/>
        <v>0</v>
      </c>
      <c r="N1175" s="23">
        <f t="shared" si="1006"/>
        <v>0</v>
      </c>
      <c r="O1175" s="23">
        <f t="shared" si="1006"/>
        <v>0</v>
      </c>
      <c r="P1175" s="23">
        <f t="shared" si="1006"/>
        <v>0</v>
      </c>
      <c r="Q1175" s="23">
        <f t="shared" si="1006"/>
        <v>100</v>
      </c>
      <c r="R1175" s="23">
        <f t="shared" si="1006"/>
        <v>180</v>
      </c>
      <c r="S1175" s="23">
        <f t="shared" si="1006"/>
        <v>0</v>
      </c>
      <c r="T1175" s="23">
        <f t="shared" si="1006"/>
        <v>180</v>
      </c>
      <c r="U1175" s="23">
        <f t="shared" si="1006"/>
        <v>50</v>
      </c>
      <c r="V1175" s="23">
        <f t="shared" si="1006"/>
        <v>0</v>
      </c>
      <c r="W1175" s="23">
        <f t="shared" si="1006"/>
        <v>0</v>
      </c>
      <c r="X1175" s="23">
        <f t="shared" si="1006"/>
        <v>0</v>
      </c>
      <c r="Y1175" s="23">
        <f t="shared" si="1006"/>
        <v>50</v>
      </c>
      <c r="Z1175" s="23">
        <f t="shared" si="1006"/>
        <v>0</v>
      </c>
      <c r="AA1175" s="23">
        <f t="shared" si="1006"/>
        <v>100</v>
      </c>
      <c r="AB1175" s="23">
        <f t="shared" si="1006"/>
        <v>100</v>
      </c>
      <c r="AC1175" s="23">
        <f t="shared" si="1006"/>
        <v>100</v>
      </c>
      <c r="AD1175" s="100"/>
      <c r="AE1175" s="108"/>
    </row>
    <row r="1176" spans="1:31" x14ac:dyDescent="0.25">
      <c r="A1176" s="110"/>
      <c r="B1176" s="99" t="s">
        <v>17</v>
      </c>
      <c r="C1176" s="18" t="s">
        <v>48</v>
      </c>
      <c r="D1176" s="18" t="s">
        <v>42</v>
      </c>
      <c r="E1176" s="18" t="s">
        <v>201</v>
      </c>
      <c r="F1176" s="18" t="s">
        <v>55</v>
      </c>
      <c r="G1176" s="23">
        <f t="shared" ref="G1176:H1180" si="1007">I1176+K1176+M1176+O1176</f>
        <v>0</v>
      </c>
      <c r="H1176" s="23">
        <f t="shared" si="1007"/>
        <v>0</v>
      </c>
      <c r="I1176" s="28"/>
      <c r="J1176" s="28"/>
      <c r="K1176" s="28"/>
      <c r="L1176" s="28"/>
      <c r="M1176" s="28"/>
      <c r="N1176" s="28"/>
      <c r="O1176" s="28"/>
      <c r="P1176" s="28"/>
      <c r="Q1176" s="23">
        <f t="shared" ref="Q1176:Q1180" si="1008">S1176+U1176+W1176+Y1176</f>
        <v>0</v>
      </c>
      <c r="R1176" s="23">
        <f t="shared" ref="R1176:R1180" si="1009">T1176+V1176+X1176+Z1176</f>
        <v>0</v>
      </c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100"/>
      <c r="AE1176" s="108"/>
    </row>
    <row r="1177" spans="1:31" ht="26.4" customHeight="1" x14ac:dyDescent="0.25">
      <c r="A1177" s="110"/>
      <c r="B1177" s="99"/>
      <c r="C1177" s="18" t="s">
        <v>48</v>
      </c>
      <c r="D1177" s="18" t="s">
        <v>42</v>
      </c>
      <c r="E1177" s="18" t="s">
        <v>201</v>
      </c>
      <c r="F1177" s="18" t="s">
        <v>54</v>
      </c>
      <c r="G1177" s="23">
        <f t="shared" si="1007"/>
        <v>280</v>
      </c>
      <c r="H1177" s="23">
        <f t="shared" si="1007"/>
        <v>180</v>
      </c>
      <c r="I1177" s="28">
        <v>180</v>
      </c>
      <c r="J1177" s="28">
        <v>180</v>
      </c>
      <c r="K1177" s="28">
        <v>100</v>
      </c>
      <c r="L1177" s="28"/>
      <c r="M1177" s="28"/>
      <c r="N1177" s="28"/>
      <c r="O1177" s="28"/>
      <c r="P1177" s="28"/>
      <c r="Q1177" s="23">
        <f t="shared" si="1008"/>
        <v>100</v>
      </c>
      <c r="R1177" s="23">
        <f t="shared" si="1009"/>
        <v>180</v>
      </c>
      <c r="S1177" s="28">
        <v>0</v>
      </c>
      <c r="T1177" s="28">
        <v>180</v>
      </c>
      <c r="U1177" s="28">
        <v>50</v>
      </c>
      <c r="V1177" s="23"/>
      <c r="W1177" s="23"/>
      <c r="X1177" s="23"/>
      <c r="Y1177" s="23">
        <v>50</v>
      </c>
      <c r="Z1177" s="23"/>
      <c r="AA1177" s="23">
        <v>100</v>
      </c>
      <c r="AB1177" s="23">
        <v>100</v>
      </c>
      <c r="AC1177" s="23">
        <v>100</v>
      </c>
      <c r="AD1177" s="100"/>
      <c r="AE1177" s="108"/>
    </row>
    <row r="1178" spans="1:31" ht="13.2" customHeight="1" x14ac:dyDescent="0.25">
      <c r="A1178" s="110"/>
      <c r="B1178" s="95" t="s">
        <v>14</v>
      </c>
      <c r="C1178" s="19"/>
      <c r="D1178" s="20"/>
      <c r="E1178" s="20"/>
      <c r="F1178" s="19"/>
      <c r="G1178" s="23">
        <f t="shared" si="1007"/>
        <v>0</v>
      </c>
      <c r="H1178" s="23">
        <f t="shared" si="1007"/>
        <v>0</v>
      </c>
      <c r="I1178" s="28"/>
      <c r="J1178" s="28"/>
      <c r="K1178" s="28"/>
      <c r="L1178" s="28"/>
      <c r="M1178" s="28"/>
      <c r="N1178" s="28"/>
      <c r="O1178" s="28"/>
      <c r="P1178" s="28"/>
      <c r="Q1178" s="23">
        <f t="shared" si="1008"/>
        <v>0</v>
      </c>
      <c r="R1178" s="23">
        <f t="shared" si="1009"/>
        <v>0</v>
      </c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  <c r="AD1178" s="100"/>
      <c r="AE1178" s="108"/>
    </row>
    <row r="1179" spans="1:31" ht="13.2" customHeight="1" x14ac:dyDescent="0.25">
      <c r="A1179" s="110"/>
      <c r="B1179" s="95" t="s">
        <v>15</v>
      </c>
      <c r="C1179" s="19"/>
      <c r="D1179" s="20"/>
      <c r="E1179" s="20"/>
      <c r="F1179" s="19"/>
      <c r="G1179" s="23">
        <f t="shared" si="1007"/>
        <v>0</v>
      </c>
      <c r="H1179" s="23">
        <f t="shared" si="1007"/>
        <v>0</v>
      </c>
      <c r="I1179" s="28"/>
      <c r="J1179" s="28"/>
      <c r="K1179" s="28"/>
      <c r="L1179" s="28"/>
      <c r="M1179" s="28"/>
      <c r="N1179" s="28"/>
      <c r="O1179" s="28"/>
      <c r="P1179" s="28"/>
      <c r="Q1179" s="23">
        <f t="shared" si="1008"/>
        <v>0</v>
      </c>
      <c r="R1179" s="23">
        <f t="shared" si="1009"/>
        <v>0</v>
      </c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  <c r="AD1179" s="100"/>
      <c r="AE1179" s="108"/>
    </row>
    <row r="1180" spans="1:31" ht="13.2" customHeight="1" x14ac:dyDescent="0.25">
      <c r="A1180" s="106"/>
      <c r="B1180" s="95" t="s">
        <v>12</v>
      </c>
      <c r="C1180" s="19"/>
      <c r="D1180" s="20"/>
      <c r="E1180" s="20"/>
      <c r="F1180" s="19"/>
      <c r="G1180" s="23">
        <f t="shared" si="1007"/>
        <v>0</v>
      </c>
      <c r="H1180" s="23">
        <f t="shared" si="1007"/>
        <v>0</v>
      </c>
      <c r="I1180" s="28"/>
      <c r="J1180" s="28"/>
      <c r="K1180" s="28"/>
      <c r="L1180" s="28"/>
      <c r="M1180" s="28"/>
      <c r="N1180" s="28"/>
      <c r="O1180" s="28"/>
      <c r="P1180" s="28"/>
      <c r="Q1180" s="23">
        <f t="shared" si="1008"/>
        <v>0</v>
      </c>
      <c r="R1180" s="23">
        <f t="shared" si="1009"/>
        <v>0</v>
      </c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  <c r="AD1180" s="100"/>
      <c r="AE1180" s="109"/>
    </row>
    <row r="1181" spans="1:31" ht="24" customHeight="1" x14ac:dyDescent="0.25">
      <c r="A1181" s="99" t="s">
        <v>374</v>
      </c>
      <c r="B1181" s="95" t="s">
        <v>146</v>
      </c>
      <c r="C1181" s="19"/>
      <c r="D1181" s="20"/>
      <c r="E1181" s="20"/>
      <c r="F1181" s="19"/>
      <c r="G1181" s="23">
        <f>I1181+K1181+M1181+O1181</f>
        <v>8</v>
      </c>
      <c r="H1181" s="23">
        <f>J1181+L1181+N1181+P1181</f>
        <v>0</v>
      </c>
      <c r="I1181" s="29"/>
      <c r="J1181" s="29"/>
      <c r="K1181" s="29">
        <v>1</v>
      </c>
      <c r="L1181" s="29"/>
      <c r="M1181" s="29">
        <v>6</v>
      </c>
      <c r="N1181" s="29"/>
      <c r="O1181" s="29">
        <v>1</v>
      </c>
      <c r="P1181" s="28"/>
      <c r="Q1181" s="23">
        <v>10</v>
      </c>
      <c r="R1181" s="23">
        <f>T1181+V1181+X1181+Z1181</f>
        <v>0</v>
      </c>
      <c r="S1181" s="23">
        <v>0</v>
      </c>
      <c r="T1181" s="23"/>
      <c r="U1181" s="23">
        <v>0</v>
      </c>
      <c r="V1181" s="23"/>
      <c r="W1181" s="23">
        <v>10</v>
      </c>
      <c r="X1181" s="23"/>
      <c r="Y1181" s="23">
        <v>0</v>
      </c>
      <c r="Z1181" s="23"/>
      <c r="AA1181" s="23">
        <v>8</v>
      </c>
      <c r="AB1181" s="23">
        <v>8</v>
      </c>
      <c r="AC1181" s="23">
        <v>8</v>
      </c>
      <c r="AD1181" s="100" t="s">
        <v>413</v>
      </c>
      <c r="AE1181" s="107" t="s">
        <v>558</v>
      </c>
    </row>
    <row r="1182" spans="1:31" ht="63.75" customHeight="1" x14ac:dyDescent="0.25">
      <c r="A1182" s="99"/>
      <c r="B1182" s="95" t="s">
        <v>118</v>
      </c>
      <c r="C1182" s="19"/>
      <c r="D1182" s="20"/>
      <c r="E1182" s="20"/>
      <c r="F1182" s="19"/>
      <c r="G1182" s="23">
        <f t="shared" ref="G1182:AC1182" si="1010">ROUND(G1183/G1181,1)</f>
        <v>18.8</v>
      </c>
      <c r="H1182" s="23" t="e">
        <f t="shared" si="1010"/>
        <v>#DIV/0!</v>
      </c>
      <c r="I1182" s="23" t="e">
        <f t="shared" si="1010"/>
        <v>#DIV/0!</v>
      </c>
      <c r="J1182" s="23" t="e">
        <f t="shared" si="1010"/>
        <v>#DIV/0!</v>
      </c>
      <c r="K1182" s="23">
        <f t="shared" si="1010"/>
        <v>20</v>
      </c>
      <c r="L1182" s="23" t="e">
        <f t="shared" si="1010"/>
        <v>#DIV/0!</v>
      </c>
      <c r="M1182" s="23">
        <f t="shared" si="1010"/>
        <v>20</v>
      </c>
      <c r="N1182" s="23" t="e">
        <f t="shared" si="1010"/>
        <v>#DIV/0!</v>
      </c>
      <c r="O1182" s="23">
        <f t="shared" si="1010"/>
        <v>10</v>
      </c>
      <c r="P1182" s="23" t="e">
        <f t="shared" si="1010"/>
        <v>#DIV/0!</v>
      </c>
      <c r="Q1182" s="23">
        <f t="shared" si="1010"/>
        <v>12</v>
      </c>
      <c r="R1182" s="23" t="e">
        <f t="shared" si="1010"/>
        <v>#DIV/0!</v>
      </c>
      <c r="S1182" s="27" t="e">
        <f t="shared" si="1010"/>
        <v>#DIV/0!</v>
      </c>
      <c r="T1182" s="27" t="e">
        <f t="shared" si="1010"/>
        <v>#DIV/0!</v>
      </c>
      <c r="U1182" s="27" t="e">
        <f t="shared" si="1010"/>
        <v>#DIV/0!</v>
      </c>
      <c r="V1182" s="23" t="e">
        <f t="shared" si="1010"/>
        <v>#DIV/0!</v>
      </c>
      <c r="W1182" s="27">
        <f t="shared" si="1010"/>
        <v>4</v>
      </c>
      <c r="X1182" s="23" t="e">
        <f t="shared" si="1010"/>
        <v>#DIV/0!</v>
      </c>
      <c r="Y1182" s="27" t="e">
        <f t="shared" si="1010"/>
        <v>#DIV/0!</v>
      </c>
      <c r="Z1182" s="23" t="e">
        <f t="shared" si="1010"/>
        <v>#DIV/0!</v>
      </c>
      <c r="AA1182" s="23">
        <f t="shared" si="1010"/>
        <v>15</v>
      </c>
      <c r="AB1182" s="23">
        <f t="shared" si="1010"/>
        <v>15</v>
      </c>
      <c r="AC1182" s="23">
        <f t="shared" si="1010"/>
        <v>18.8</v>
      </c>
      <c r="AD1182" s="100"/>
      <c r="AE1182" s="108"/>
    </row>
    <row r="1183" spans="1:31" ht="30.6" customHeight="1" x14ac:dyDescent="0.25">
      <c r="A1183" s="99"/>
      <c r="B1183" s="95" t="s">
        <v>101</v>
      </c>
      <c r="C1183" s="19"/>
      <c r="D1183" s="20"/>
      <c r="E1183" s="20"/>
      <c r="F1183" s="19"/>
      <c r="G1183" s="23">
        <f t="shared" ref="G1183:AC1183" si="1011">SUM(G1184:G1187)</f>
        <v>150</v>
      </c>
      <c r="H1183" s="23">
        <f t="shared" si="1011"/>
        <v>0</v>
      </c>
      <c r="I1183" s="23">
        <f t="shared" si="1011"/>
        <v>0</v>
      </c>
      <c r="J1183" s="23">
        <f t="shared" si="1011"/>
        <v>0</v>
      </c>
      <c r="K1183" s="23">
        <f t="shared" si="1011"/>
        <v>20</v>
      </c>
      <c r="L1183" s="23">
        <f t="shared" si="1011"/>
        <v>0</v>
      </c>
      <c r="M1183" s="23">
        <f t="shared" si="1011"/>
        <v>120</v>
      </c>
      <c r="N1183" s="23">
        <f t="shared" si="1011"/>
        <v>0</v>
      </c>
      <c r="O1183" s="23">
        <f t="shared" si="1011"/>
        <v>10</v>
      </c>
      <c r="P1183" s="23">
        <f t="shared" si="1011"/>
        <v>0</v>
      </c>
      <c r="Q1183" s="23">
        <f t="shared" si="1011"/>
        <v>120</v>
      </c>
      <c r="R1183" s="23">
        <f t="shared" si="1011"/>
        <v>0</v>
      </c>
      <c r="S1183" s="23">
        <f t="shared" si="1011"/>
        <v>0</v>
      </c>
      <c r="T1183" s="23">
        <f t="shared" si="1011"/>
        <v>0</v>
      </c>
      <c r="U1183" s="23">
        <f t="shared" si="1011"/>
        <v>20</v>
      </c>
      <c r="V1183" s="23">
        <f t="shared" si="1011"/>
        <v>0</v>
      </c>
      <c r="W1183" s="23">
        <f t="shared" si="1011"/>
        <v>40</v>
      </c>
      <c r="X1183" s="23">
        <f t="shared" si="1011"/>
        <v>0</v>
      </c>
      <c r="Y1183" s="23">
        <f t="shared" si="1011"/>
        <v>60</v>
      </c>
      <c r="Z1183" s="23">
        <f t="shared" si="1011"/>
        <v>0</v>
      </c>
      <c r="AA1183" s="23">
        <f t="shared" si="1011"/>
        <v>120</v>
      </c>
      <c r="AB1183" s="23">
        <f t="shared" si="1011"/>
        <v>120</v>
      </c>
      <c r="AC1183" s="23">
        <f t="shared" si="1011"/>
        <v>150</v>
      </c>
      <c r="AD1183" s="100"/>
      <c r="AE1183" s="108"/>
    </row>
    <row r="1184" spans="1:31" ht="26.4" customHeight="1" x14ac:dyDescent="0.25">
      <c r="A1184" s="99"/>
      <c r="B1184" s="95" t="s">
        <v>17</v>
      </c>
      <c r="C1184" s="18" t="s">
        <v>50</v>
      </c>
      <c r="D1184" s="18" t="s">
        <v>51</v>
      </c>
      <c r="E1184" s="18" t="s">
        <v>201</v>
      </c>
      <c r="F1184" s="18" t="s">
        <v>54</v>
      </c>
      <c r="G1184" s="23">
        <f>I1184+K1184+M1184+O1184</f>
        <v>150</v>
      </c>
      <c r="H1184" s="28">
        <f t="shared" ref="H1184:H1187" si="1012">J1184+L1184+N1184+P1184</f>
        <v>0</v>
      </c>
      <c r="I1184" s="29">
        <v>0</v>
      </c>
      <c r="J1184" s="29"/>
      <c r="K1184" s="29">
        <v>20</v>
      </c>
      <c r="L1184" s="29"/>
      <c r="M1184" s="29">
        <v>120</v>
      </c>
      <c r="N1184" s="29"/>
      <c r="O1184" s="29">
        <v>10</v>
      </c>
      <c r="P1184" s="28"/>
      <c r="Q1184" s="23">
        <f>S1184+U1184+W1184+Y1184</f>
        <v>120</v>
      </c>
      <c r="R1184" s="28">
        <f t="shared" ref="R1184:R1187" si="1013">T1184+V1184+X1184+Z1184</f>
        <v>0</v>
      </c>
      <c r="S1184" s="29">
        <v>0</v>
      </c>
      <c r="T1184" s="29"/>
      <c r="U1184" s="29">
        <v>20</v>
      </c>
      <c r="V1184" s="29"/>
      <c r="W1184" s="29">
        <v>40</v>
      </c>
      <c r="X1184" s="29"/>
      <c r="Y1184" s="29">
        <v>60</v>
      </c>
      <c r="Z1184" s="23"/>
      <c r="AA1184" s="23">
        <v>120</v>
      </c>
      <c r="AB1184" s="23">
        <v>120</v>
      </c>
      <c r="AC1184" s="23">
        <v>150</v>
      </c>
      <c r="AD1184" s="100"/>
      <c r="AE1184" s="108"/>
    </row>
    <row r="1185" spans="1:31" ht="13.2" customHeight="1" x14ac:dyDescent="0.25">
      <c r="A1185" s="99"/>
      <c r="B1185" s="95" t="s">
        <v>14</v>
      </c>
      <c r="C1185" s="19"/>
      <c r="D1185" s="20"/>
      <c r="E1185" s="20"/>
      <c r="F1185" s="19"/>
      <c r="G1185" s="23">
        <f t="shared" ref="G1185:G1187" si="1014">I1185+K1185+M1185+O1185</f>
        <v>0</v>
      </c>
      <c r="H1185" s="28">
        <f t="shared" si="1012"/>
        <v>0</v>
      </c>
      <c r="I1185" s="29"/>
      <c r="J1185" s="29"/>
      <c r="K1185" s="29"/>
      <c r="L1185" s="29"/>
      <c r="M1185" s="29"/>
      <c r="N1185" s="29"/>
      <c r="O1185" s="29"/>
      <c r="P1185" s="28"/>
      <c r="Q1185" s="23">
        <f t="shared" ref="Q1185:Q1187" si="1015">S1185+U1185+W1185+Y1185</f>
        <v>0</v>
      </c>
      <c r="R1185" s="28">
        <f t="shared" si="1013"/>
        <v>0</v>
      </c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  <c r="AD1185" s="100"/>
      <c r="AE1185" s="108"/>
    </row>
    <row r="1186" spans="1:31" ht="13.2" customHeight="1" x14ac:dyDescent="0.25">
      <c r="A1186" s="99"/>
      <c r="B1186" s="95" t="s">
        <v>15</v>
      </c>
      <c r="C1186" s="19"/>
      <c r="D1186" s="20"/>
      <c r="E1186" s="20"/>
      <c r="F1186" s="19"/>
      <c r="G1186" s="23">
        <f t="shared" si="1014"/>
        <v>0</v>
      </c>
      <c r="H1186" s="28">
        <f t="shared" si="1012"/>
        <v>0</v>
      </c>
      <c r="I1186" s="29"/>
      <c r="J1186" s="29"/>
      <c r="K1186" s="29"/>
      <c r="L1186" s="29"/>
      <c r="M1186" s="29"/>
      <c r="N1186" s="29"/>
      <c r="O1186" s="29"/>
      <c r="P1186" s="28"/>
      <c r="Q1186" s="23">
        <f t="shared" si="1015"/>
        <v>0</v>
      </c>
      <c r="R1186" s="28">
        <f t="shared" si="1013"/>
        <v>0</v>
      </c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  <c r="AD1186" s="100"/>
      <c r="AE1186" s="108"/>
    </row>
    <row r="1187" spans="1:31" ht="13.2" customHeight="1" x14ac:dyDescent="0.25">
      <c r="A1187" s="99"/>
      <c r="B1187" s="95" t="s">
        <v>12</v>
      </c>
      <c r="C1187" s="19"/>
      <c r="D1187" s="20"/>
      <c r="E1187" s="20"/>
      <c r="F1187" s="19"/>
      <c r="G1187" s="23">
        <f t="shared" si="1014"/>
        <v>0</v>
      </c>
      <c r="H1187" s="28">
        <f t="shared" si="1012"/>
        <v>0</v>
      </c>
      <c r="I1187" s="29"/>
      <c r="J1187" s="29"/>
      <c r="K1187" s="29"/>
      <c r="L1187" s="29"/>
      <c r="M1187" s="29"/>
      <c r="N1187" s="29"/>
      <c r="O1187" s="29"/>
      <c r="P1187" s="28"/>
      <c r="Q1187" s="23">
        <f t="shared" si="1015"/>
        <v>0</v>
      </c>
      <c r="R1187" s="28">
        <f t="shared" si="1013"/>
        <v>0</v>
      </c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100"/>
      <c r="AE1187" s="109"/>
    </row>
    <row r="1188" spans="1:31" ht="13.2" hidden="1" customHeight="1" x14ac:dyDescent="0.2">
      <c r="A1188" s="99" t="s">
        <v>375</v>
      </c>
      <c r="B1188" s="95" t="s">
        <v>52</v>
      </c>
      <c r="C1188" s="19"/>
      <c r="D1188" s="20"/>
      <c r="E1188" s="20"/>
      <c r="F1188" s="19"/>
      <c r="G1188" s="23">
        <f>I1188+K1188+M1188+O1188</f>
        <v>4</v>
      </c>
      <c r="H1188" s="23">
        <f>J1188+L1188+N1188+P1188</f>
        <v>0</v>
      </c>
      <c r="I1188" s="29"/>
      <c r="J1188" s="29"/>
      <c r="K1188" s="29"/>
      <c r="L1188" s="29"/>
      <c r="M1188" s="29"/>
      <c r="N1188" s="29"/>
      <c r="O1188" s="29">
        <v>4</v>
      </c>
      <c r="P1188" s="28"/>
      <c r="Q1188" s="23">
        <v>0</v>
      </c>
      <c r="R1188" s="23">
        <f>T1188+V1188+X1188+Z1188</f>
        <v>0</v>
      </c>
      <c r="S1188" s="23">
        <v>0</v>
      </c>
      <c r="T1188" s="23"/>
      <c r="U1188" s="23">
        <v>0</v>
      </c>
      <c r="V1188" s="23"/>
      <c r="W1188" s="23">
        <v>0</v>
      </c>
      <c r="X1188" s="23"/>
      <c r="Y1188" s="23">
        <v>0</v>
      </c>
      <c r="Z1188" s="23"/>
      <c r="AA1188" s="23">
        <v>0</v>
      </c>
      <c r="AB1188" s="23">
        <v>0</v>
      </c>
      <c r="AC1188" s="23"/>
      <c r="AD1188" s="100" t="s">
        <v>414</v>
      </c>
      <c r="AE1188" s="107" t="s">
        <v>393</v>
      </c>
    </row>
    <row r="1189" spans="1:31" ht="25.5" hidden="1" x14ac:dyDescent="0.2">
      <c r="A1189" s="99"/>
      <c r="B1189" s="95" t="s">
        <v>115</v>
      </c>
      <c r="C1189" s="19"/>
      <c r="D1189" s="20"/>
      <c r="E1189" s="20"/>
      <c r="F1189" s="19"/>
      <c r="G1189" s="23">
        <f t="shared" ref="G1189:AC1189" si="1016">ROUND(G1190/G1188,1)</f>
        <v>5</v>
      </c>
      <c r="H1189" s="23" t="e">
        <f t="shared" si="1016"/>
        <v>#DIV/0!</v>
      </c>
      <c r="I1189" s="23" t="e">
        <f t="shared" si="1016"/>
        <v>#DIV/0!</v>
      </c>
      <c r="J1189" s="23" t="e">
        <f t="shared" si="1016"/>
        <v>#DIV/0!</v>
      </c>
      <c r="K1189" s="23" t="e">
        <f t="shared" si="1016"/>
        <v>#DIV/0!</v>
      </c>
      <c r="L1189" s="23" t="e">
        <f t="shared" si="1016"/>
        <v>#DIV/0!</v>
      </c>
      <c r="M1189" s="23" t="e">
        <f t="shared" si="1016"/>
        <v>#DIV/0!</v>
      </c>
      <c r="N1189" s="23" t="e">
        <f t="shared" si="1016"/>
        <v>#DIV/0!</v>
      </c>
      <c r="O1189" s="23">
        <f t="shared" si="1016"/>
        <v>5</v>
      </c>
      <c r="P1189" s="23" t="e">
        <f t="shared" si="1016"/>
        <v>#DIV/0!</v>
      </c>
      <c r="Q1189" s="27" t="e">
        <f t="shared" si="1016"/>
        <v>#DIV/0!</v>
      </c>
      <c r="R1189" s="27" t="e">
        <f t="shared" si="1016"/>
        <v>#DIV/0!</v>
      </c>
      <c r="S1189" s="27" t="e">
        <f t="shared" si="1016"/>
        <v>#DIV/0!</v>
      </c>
      <c r="T1189" s="27" t="e">
        <f t="shared" si="1016"/>
        <v>#DIV/0!</v>
      </c>
      <c r="U1189" s="27" t="e">
        <f t="shared" si="1016"/>
        <v>#DIV/0!</v>
      </c>
      <c r="V1189" s="27" t="e">
        <f t="shared" si="1016"/>
        <v>#DIV/0!</v>
      </c>
      <c r="W1189" s="27" t="e">
        <f t="shared" si="1016"/>
        <v>#DIV/0!</v>
      </c>
      <c r="X1189" s="27" t="e">
        <f t="shared" si="1016"/>
        <v>#DIV/0!</v>
      </c>
      <c r="Y1189" s="27" t="e">
        <f t="shared" si="1016"/>
        <v>#DIV/0!</v>
      </c>
      <c r="Z1189" s="27" t="e">
        <f t="shared" si="1016"/>
        <v>#DIV/0!</v>
      </c>
      <c r="AA1189" s="27" t="e">
        <f t="shared" si="1016"/>
        <v>#DIV/0!</v>
      </c>
      <c r="AB1189" s="27" t="e">
        <f t="shared" si="1016"/>
        <v>#DIV/0!</v>
      </c>
      <c r="AC1189" s="27" t="e">
        <f t="shared" si="1016"/>
        <v>#DIV/0!</v>
      </c>
      <c r="AD1189" s="100"/>
      <c r="AE1189" s="108"/>
    </row>
    <row r="1190" spans="1:31" ht="13.2" hidden="1" customHeight="1" x14ac:dyDescent="0.2">
      <c r="A1190" s="99"/>
      <c r="B1190" s="95" t="s">
        <v>101</v>
      </c>
      <c r="C1190" s="19"/>
      <c r="D1190" s="20"/>
      <c r="E1190" s="20"/>
      <c r="F1190" s="19"/>
      <c r="G1190" s="23">
        <f t="shared" ref="G1190:AB1190" si="1017">SUM(G1191:G1194)</f>
        <v>20</v>
      </c>
      <c r="H1190" s="23">
        <f t="shared" si="1017"/>
        <v>0</v>
      </c>
      <c r="I1190" s="23">
        <f t="shared" si="1017"/>
        <v>0</v>
      </c>
      <c r="J1190" s="23">
        <f t="shared" si="1017"/>
        <v>0</v>
      </c>
      <c r="K1190" s="23">
        <f t="shared" si="1017"/>
        <v>0</v>
      </c>
      <c r="L1190" s="23">
        <f t="shared" si="1017"/>
        <v>0</v>
      </c>
      <c r="M1190" s="23">
        <f t="shared" si="1017"/>
        <v>0</v>
      </c>
      <c r="N1190" s="23">
        <f t="shared" si="1017"/>
        <v>0</v>
      </c>
      <c r="O1190" s="23">
        <f t="shared" si="1017"/>
        <v>20</v>
      </c>
      <c r="P1190" s="23">
        <f t="shared" si="1017"/>
        <v>0</v>
      </c>
      <c r="Q1190" s="23">
        <f t="shared" si="1017"/>
        <v>0</v>
      </c>
      <c r="R1190" s="23">
        <f t="shared" si="1017"/>
        <v>0</v>
      </c>
      <c r="S1190" s="23">
        <f t="shared" si="1017"/>
        <v>0</v>
      </c>
      <c r="T1190" s="23">
        <f t="shared" si="1017"/>
        <v>0</v>
      </c>
      <c r="U1190" s="23">
        <f t="shared" si="1017"/>
        <v>0</v>
      </c>
      <c r="V1190" s="23">
        <f t="shared" si="1017"/>
        <v>0</v>
      </c>
      <c r="W1190" s="23">
        <f t="shared" si="1017"/>
        <v>0</v>
      </c>
      <c r="X1190" s="23">
        <f t="shared" si="1017"/>
        <v>0</v>
      </c>
      <c r="Y1190" s="23">
        <f t="shared" si="1017"/>
        <v>0</v>
      </c>
      <c r="Z1190" s="23">
        <f t="shared" si="1017"/>
        <v>0</v>
      </c>
      <c r="AA1190" s="23">
        <f t="shared" si="1017"/>
        <v>0</v>
      </c>
      <c r="AB1190" s="23">
        <f t="shared" si="1017"/>
        <v>0</v>
      </c>
      <c r="AC1190" s="23"/>
      <c r="AD1190" s="100"/>
      <c r="AE1190" s="108"/>
    </row>
    <row r="1191" spans="1:31" ht="26.4" hidden="1" customHeight="1" x14ac:dyDescent="0.2">
      <c r="A1191" s="99"/>
      <c r="B1191" s="95" t="s">
        <v>17</v>
      </c>
      <c r="C1191" s="18" t="s">
        <v>50</v>
      </c>
      <c r="D1191" s="18" t="s">
        <v>51</v>
      </c>
      <c r="E1191" s="18" t="s">
        <v>201</v>
      </c>
      <c r="F1191" s="18" t="s">
        <v>54</v>
      </c>
      <c r="G1191" s="23">
        <f>I1191+K1191+M1191+O1191</f>
        <v>20</v>
      </c>
      <c r="H1191" s="28">
        <f t="shared" ref="H1191:H1194" si="1018">J1191+L1191+N1191+P1191</f>
        <v>0</v>
      </c>
      <c r="I1191" s="29">
        <v>0</v>
      </c>
      <c r="J1191" s="29"/>
      <c r="K1191" s="29">
        <v>0</v>
      </c>
      <c r="L1191" s="29"/>
      <c r="M1191" s="29">
        <v>0</v>
      </c>
      <c r="N1191" s="29"/>
      <c r="O1191" s="29">
        <v>20</v>
      </c>
      <c r="P1191" s="28"/>
      <c r="Q1191" s="23">
        <f>S1191+U1191+W1191+Y1191</f>
        <v>0</v>
      </c>
      <c r="R1191" s="28">
        <f t="shared" ref="R1191:R1194" si="1019">T1191+V1191+X1191+Z1191</f>
        <v>0</v>
      </c>
      <c r="S1191" s="23">
        <v>0</v>
      </c>
      <c r="T1191" s="23"/>
      <c r="U1191" s="23">
        <v>0</v>
      </c>
      <c r="V1191" s="23"/>
      <c r="W1191" s="23">
        <v>0</v>
      </c>
      <c r="X1191" s="23"/>
      <c r="Y1191" s="23">
        <v>0</v>
      </c>
      <c r="Z1191" s="23"/>
      <c r="AA1191" s="23">
        <v>0</v>
      </c>
      <c r="AB1191" s="23">
        <v>0</v>
      </c>
      <c r="AC1191" s="23">
        <v>80</v>
      </c>
      <c r="AD1191" s="100"/>
      <c r="AE1191" s="108"/>
    </row>
    <row r="1192" spans="1:31" ht="13.2" hidden="1" customHeight="1" x14ac:dyDescent="0.2">
      <c r="A1192" s="99"/>
      <c r="B1192" s="95" t="s">
        <v>14</v>
      </c>
      <c r="C1192" s="19"/>
      <c r="D1192" s="20"/>
      <c r="E1192" s="20"/>
      <c r="F1192" s="19"/>
      <c r="G1192" s="23">
        <f t="shared" ref="G1192:G1194" si="1020">I1192+K1192+M1192+O1192</f>
        <v>0</v>
      </c>
      <c r="H1192" s="28">
        <f t="shared" si="1018"/>
        <v>0</v>
      </c>
      <c r="I1192" s="29"/>
      <c r="J1192" s="29"/>
      <c r="K1192" s="29"/>
      <c r="L1192" s="29"/>
      <c r="M1192" s="29"/>
      <c r="N1192" s="29"/>
      <c r="O1192" s="29"/>
      <c r="P1192" s="28"/>
      <c r="Q1192" s="23">
        <f t="shared" ref="Q1192:Q1194" si="1021">S1192+U1192+W1192+Y1192</f>
        <v>0</v>
      </c>
      <c r="R1192" s="28">
        <f t="shared" si="1019"/>
        <v>0</v>
      </c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100"/>
      <c r="AE1192" s="108"/>
    </row>
    <row r="1193" spans="1:31" ht="25.5" hidden="1" customHeight="1" x14ac:dyDescent="0.2">
      <c r="A1193" s="99"/>
      <c r="B1193" s="95" t="s">
        <v>15</v>
      </c>
      <c r="C1193" s="19"/>
      <c r="D1193" s="20"/>
      <c r="E1193" s="20"/>
      <c r="F1193" s="19"/>
      <c r="G1193" s="23">
        <f t="shared" si="1020"/>
        <v>0</v>
      </c>
      <c r="H1193" s="28">
        <f t="shared" si="1018"/>
        <v>0</v>
      </c>
      <c r="I1193" s="29"/>
      <c r="J1193" s="29"/>
      <c r="K1193" s="29"/>
      <c r="L1193" s="29"/>
      <c r="M1193" s="29"/>
      <c r="N1193" s="29"/>
      <c r="O1193" s="29"/>
      <c r="P1193" s="28"/>
      <c r="Q1193" s="23">
        <f t="shared" si="1021"/>
        <v>0</v>
      </c>
      <c r="R1193" s="28">
        <f t="shared" si="1019"/>
        <v>0</v>
      </c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100"/>
      <c r="AE1193" s="108"/>
    </row>
    <row r="1194" spans="1:31" ht="58.2" hidden="1" customHeight="1" x14ac:dyDescent="0.2">
      <c r="A1194" s="99"/>
      <c r="B1194" s="95" t="s">
        <v>12</v>
      </c>
      <c r="C1194" s="19"/>
      <c r="D1194" s="20"/>
      <c r="E1194" s="20"/>
      <c r="F1194" s="19"/>
      <c r="G1194" s="23">
        <f t="shared" si="1020"/>
        <v>0</v>
      </c>
      <c r="H1194" s="28">
        <f t="shared" si="1018"/>
        <v>0</v>
      </c>
      <c r="I1194" s="29"/>
      <c r="J1194" s="29"/>
      <c r="K1194" s="29"/>
      <c r="L1194" s="29"/>
      <c r="M1194" s="29"/>
      <c r="N1194" s="29"/>
      <c r="O1194" s="29"/>
      <c r="P1194" s="28"/>
      <c r="Q1194" s="23">
        <f t="shared" si="1021"/>
        <v>0</v>
      </c>
      <c r="R1194" s="28">
        <f t="shared" si="1019"/>
        <v>0</v>
      </c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100"/>
      <c r="AE1194" s="109"/>
    </row>
    <row r="1195" spans="1:31" ht="22.2" customHeight="1" x14ac:dyDescent="0.25">
      <c r="A1195" s="99" t="s">
        <v>516</v>
      </c>
      <c r="B1195" s="95" t="s">
        <v>146</v>
      </c>
      <c r="C1195" s="19"/>
      <c r="D1195" s="20"/>
      <c r="E1195" s="20"/>
      <c r="F1195" s="19"/>
      <c r="G1195" s="23">
        <f>I1195+K1195+M1195+O1195</f>
        <v>2</v>
      </c>
      <c r="H1195" s="23">
        <f>J1195+L1195+N1195+P1195</f>
        <v>0</v>
      </c>
      <c r="I1195" s="29"/>
      <c r="J1195" s="29"/>
      <c r="K1195" s="29"/>
      <c r="L1195" s="29"/>
      <c r="M1195" s="29"/>
      <c r="N1195" s="29"/>
      <c r="O1195" s="29">
        <v>2</v>
      </c>
      <c r="P1195" s="28"/>
      <c r="Q1195" s="23">
        <v>2</v>
      </c>
      <c r="R1195" s="23">
        <f>T1195+V1195+X1195+Z1195</f>
        <v>0</v>
      </c>
      <c r="S1195" s="23">
        <v>0</v>
      </c>
      <c r="T1195" s="23"/>
      <c r="U1195" s="23">
        <v>1</v>
      </c>
      <c r="V1195" s="23"/>
      <c r="W1195" s="23">
        <v>0</v>
      </c>
      <c r="X1195" s="23"/>
      <c r="Y1195" s="23">
        <v>1</v>
      </c>
      <c r="Z1195" s="23"/>
      <c r="AA1195" s="23">
        <v>2</v>
      </c>
      <c r="AB1195" s="23">
        <v>2</v>
      </c>
      <c r="AC1195" s="23">
        <v>2</v>
      </c>
      <c r="AD1195" s="100" t="s">
        <v>326</v>
      </c>
      <c r="AE1195" s="107" t="s">
        <v>364</v>
      </c>
    </row>
    <row r="1196" spans="1:31" ht="26.4" x14ac:dyDescent="0.25">
      <c r="A1196" s="99"/>
      <c r="B1196" s="95" t="s">
        <v>119</v>
      </c>
      <c r="C1196" s="19"/>
      <c r="D1196" s="20"/>
      <c r="E1196" s="20"/>
      <c r="F1196" s="19"/>
      <c r="G1196" s="23">
        <f t="shared" ref="G1196:AC1196" si="1022">ROUND(G1197/G1195,1)</f>
        <v>550</v>
      </c>
      <c r="H1196" s="23" t="e">
        <f t="shared" si="1022"/>
        <v>#DIV/0!</v>
      </c>
      <c r="I1196" s="23" t="e">
        <f t="shared" si="1022"/>
        <v>#DIV/0!</v>
      </c>
      <c r="J1196" s="23" t="e">
        <f t="shared" si="1022"/>
        <v>#DIV/0!</v>
      </c>
      <c r="K1196" s="23" t="e">
        <f t="shared" si="1022"/>
        <v>#DIV/0!</v>
      </c>
      <c r="L1196" s="23" t="e">
        <f t="shared" si="1022"/>
        <v>#DIV/0!</v>
      </c>
      <c r="M1196" s="23" t="e">
        <f t="shared" si="1022"/>
        <v>#DIV/0!</v>
      </c>
      <c r="N1196" s="23" t="e">
        <f t="shared" si="1022"/>
        <v>#DIV/0!</v>
      </c>
      <c r="O1196" s="23">
        <f t="shared" si="1022"/>
        <v>550</v>
      </c>
      <c r="P1196" s="23" t="e">
        <f t="shared" si="1022"/>
        <v>#DIV/0!</v>
      </c>
      <c r="Q1196" s="23">
        <f t="shared" si="1022"/>
        <v>50</v>
      </c>
      <c r="R1196" s="23" t="e">
        <f t="shared" si="1022"/>
        <v>#DIV/0!</v>
      </c>
      <c r="S1196" s="27" t="e">
        <f t="shared" si="1022"/>
        <v>#DIV/0!</v>
      </c>
      <c r="T1196" s="23" t="e">
        <f t="shared" si="1022"/>
        <v>#DIV/0!</v>
      </c>
      <c r="U1196" s="23">
        <f t="shared" si="1022"/>
        <v>50</v>
      </c>
      <c r="V1196" s="23" t="e">
        <f t="shared" si="1022"/>
        <v>#DIV/0!</v>
      </c>
      <c r="W1196" s="27" t="e">
        <f t="shared" si="1022"/>
        <v>#DIV/0!</v>
      </c>
      <c r="X1196" s="23" t="e">
        <f t="shared" si="1022"/>
        <v>#DIV/0!</v>
      </c>
      <c r="Y1196" s="23">
        <f t="shared" si="1022"/>
        <v>50</v>
      </c>
      <c r="Z1196" s="23" t="e">
        <f t="shared" si="1022"/>
        <v>#DIV/0!</v>
      </c>
      <c r="AA1196" s="23">
        <f t="shared" si="1022"/>
        <v>50</v>
      </c>
      <c r="AB1196" s="23">
        <f t="shared" si="1022"/>
        <v>50</v>
      </c>
      <c r="AC1196" s="23">
        <f t="shared" si="1022"/>
        <v>50</v>
      </c>
      <c r="AD1196" s="100"/>
      <c r="AE1196" s="108"/>
    </row>
    <row r="1197" spans="1:31" ht="26.4" x14ac:dyDescent="0.25">
      <c r="A1197" s="99"/>
      <c r="B1197" s="95" t="s">
        <v>101</v>
      </c>
      <c r="C1197" s="19"/>
      <c r="D1197" s="20"/>
      <c r="E1197" s="20"/>
      <c r="F1197" s="19"/>
      <c r="G1197" s="23">
        <f t="shared" ref="G1197:AC1197" si="1023">SUM(G1198:G1201)</f>
        <v>1100</v>
      </c>
      <c r="H1197" s="23">
        <f t="shared" si="1023"/>
        <v>0</v>
      </c>
      <c r="I1197" s="23">
        <f t="shared" si="1023"/>
        <v>0</v>
      </c>
      <c r="J1197" s="23">
        <f t="shared" si="1023"/>
        <v>0</v>
      </c>
      <c r="K1197" s="23">
        <f t="shared" si="1023"/>
        <v>0</v>
      </c>
      <c r="L1197" s="23">
        <f t="shared" si="1023"/>
        <v>0</v>
      </c>
      <c r="M1197" s="23">
        <f t="shared" si="1023"/>
        <v>0</v>
      </c>
      <c r="N1197" s="23">
        <f t="shared" si="1023"/>
        <v>0</v>
      </c>
      <c r="O1197" s="23">
        <f t="shared" si="1023"/>
        <v>1100</v>
      </c>
      <c r="P1197" s="23">
        <f t="shared" si="1023"/>
        <v>0</v>
      </c>
      <c r="Q1197" s="23">
        <f t="shared" si="1023"/>
        <v>100</v>
      </c>
      <c r="R1197" s="23">
        <f t="shared" si="1023"/>
        <v>0</v>
      </c>
      <c r="S1197" s="23">
        <f t="shared" si="1023"/>
        <v>0</v>
      </c>
      <c r="T1197" s="23">
        <f t="shared" si="1023"/>
        <v>0</v>
      </c>
      <c r="U1197" s="23">
        <v>50</v>
      </c>
      <c r="V1197" s="23">
        <f t="shared" si="1023"/>
        <v>0</v>
      </c>
      <c r="W1197" s="23">
        <f t="shared" si="1023"/>
        <v>0</v>
      </c>
      <c r="X1197" s="23">
        <f t="shared" si="1023"/>
        <v>0</v>
      </c>
      <c r="Y1197" s="23">
        <v>50</v>
      </c>
      <c r="Z1197" s="23">
        <f t="shared" si="1023"/>
        <v>0</v>
      </c>
      <c r="AA1197" s="23">
        <f t="shared" si="1023"/>
        <v>100</v>
      </c>
      <c r="AB1197" s="23">
        <f t="shared" si="1023"/>
        <v>100</v>
      </c>
      <c r="AC1197" s="23">
        <f t="shared" si="1023"/>
        <v>100</v>
      </c>
      <c r="AD1197" s="100"/>
      <c r="AE1197" s="108"/>
    </row>
    <row r="1198" spans="1:31" x14ac:dyDescent="0.25">
      <c r="A1198" s="99"/>
      <c r="B1198" s="95" t="s">
        <v>17</v>
      </c>
      <c r="C1198" s="18" t="s">
        <v>48</v>
      </c>
      <c r="D1198" s="18" t="s">
        <v>42</v>
      </c>
      <c r="E1198" s="18" t="s">
        <v>201</v>
      </c>
      <c r="F1198" s="18" t="s">
        <v>54</v>
      </c>
      <c r="G1198" s="23">
        <f>I1198+K1198+M1198+O1198</f>
        <v>1100</v>
      </c>
      <c r="H1198" s="28">
        <f t="shared" ref="H1198:H1201" si="1024">J1198+L1198+N1198+P1198</f>
        <v>0</v>
      </c>
      <c r="I1198" s="29"/>
      <c r="J1198" s="29"/>
      <c r="K1198" s="29"/>
      <c r="L1198" s="29"/>
      <c r="M1198" s="29"/>
      <c r="N1198" s="29"/>
      <c r="O1198" s="29">
        <v>1100</v>
      </c>
      <c r="P1198" s="28"/>
      <c r="Q1198" s="23">
        <f>S1198+U1198+W1198+Y1198</f>
        <v>100</v>
      </c>
      <c r="R1198" s="28">
        <f t="shared" ref="R1198:R1201" si="1025">T1198+V1198+X1198+Z1198</f>
        <v>0</v>
      </c>
      <c r="S1198" s="23">
        <v>0</v>
      </c>
      <c r="T1198" s="23"/>
      <c r="U1198" s="23">
        <v>50</v>
      </c>
      <c r="V1198" s="23"/>
      <c r="W1198" s="23">
        <v>0</v>
      </c>
      <c r="X1198" s="23"/>
      <c r="Y1198" s="23">
        <v>50</v>
      </c>
      <c r="Z1198" s="23"/>
      <c r="AA1198" s="23">
        <v>100</v>
      </c>
      <c r="AB1198" s="23">
        <v>100</v>
      </c>
      <c r="AC1198" s="23">
        <v>100</v>
      </c>
      <c r="AD1198" s="100"/>
      <c r="AE1198" s="108"/>
    </row>
    <row r="1199" spans="1:31" x14ac:dyDescent="0.25">
      <c r="A1199" s="99"/>
      <c r="B1199" s="95" t="s">
        <v>14</v>
      </c>
      <c r="C1199" s="19"/>
      <c r="D1199" s="20"/>
      <c r="E1199" s="20"/>
      <c r="F1199" s="19"/>
      <c r="G1199" s="23">
        <f t="shared" ref="G1199:G1201" si="1026">I1199+K1199+M1199+O1199</f>
        <v>0</v>
      </c>
      <c r="H1199" s="28">
        <f t="shared" si="1024"/>
        <v>0</v>
      </c>
      <c r="I1199" s="29"/>
      <c r="J1199" s="29"/>
      <c r="K1199" s="29"/>
      <c r="L1199" s="29"/>
      <c r="M1199" s="29"/>
      <c r="N1199" s="29"/>
      <c r="O1199" s="29"/>
      <c r="P1199" s="28"/>
      <c r="Q1199" s="23">
        <f t="shared" ref="Q1199:Q1201" si="1027">S1199+U1199+W1199+Y1199</f>
        <v>0</v>
      </c>
      <c r="R1199" s="28">
        <f t="shared" si="1025"/>
        <v>0</v>
      </c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100"/>
      <c r="AE1199" s="108"/>
    </row>
    <row r="1200" spans="1:31" x14ac:dyDescent="0.25">
      <c r="A1200" s="99"/>
      <c r="B1200" s="95" t="s">
        <v>15</v>
      </c>
      <c r="C1200" s="19"/>
      <c r="D1200" s="20"/>
      <c r="E1200" s="20"/>
      <c r="F1200" s="19"/>
      <c r="G1200" s="23">
        <f t="shared" si="1026"/>
        <v>0</v>
      </c>
      <c r="H1200" s="28">
        <f t="shared" si="1024"/>
        <v>0</v>
      </c>
      <c r="I1200" s="29"/>
      <c r="J1200" s="29"/>
      <c r="K1200" s="29"/>
      <c r="L1200" s="29"/>
      <c r="M1200" s="29"/>
      <c r="N1200" s="29"/>
      <c r="O1200" s="29"/>
      <c r="P1200" s="28"/>
      <c r="Q1200" s="23">
        <f t="shared" si="1027"/>
        <v>0</v>
      </c>
      <c r="R1200" s="28">
        <f t="shared" si="1025"/>
        <v>0</v>
      </c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100"/>
      <c r="AE1200" s="108"/>
    </row>
    <row r="1201" spans="1:31" x14ac:dyDescent="0.25">
      <c r="A1201" s="99"/>
      <c r="B1201" s="95" t="s">
        <v>12</v>
      </c>
      <c r="C1201" s="19"/>
      <c r="D1201" s="20"/>
      <c r="E1201" s="20"/>
      <c r="F1201" s="19"/>
      <c r="G1201" s="23">
        <f t="shared" si="1026"/>
        <v>0</v>
      </c>
      <c r="H1201" s="28">
        <f t="shared" si="1024"/>
        <v>0</v>
      </c>
      <c r="I1201" s="29"/>
      <c r="J1201" s="29"/>
      <c r="K1201" s="29"/>
      <c r="L1201" s="29"/>
      <c r="M1201" s="29"/>
      <c r="N1201" s="29"/>
      <c r="O1201" s="29"/>
      <c r="P1201" s="28"/>
      <c r="Q1201" s="23">
        <f t="shared" si="1027"/>
        <v>0</v>
      </c>
      <c r="R1201" s="28">
        <f t="shared" si="1025"/>
        <v>0</v>
      </c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100"/>
      <c r="AE1201" s="109"/>
    </row>
    <row r="1202" spans="1:31" ht="19.95" customHeight="1" x14ac:dyDescent="0.25">
      <c r="A1202" s="99" t="s">
        <v>515</v>
      </c>
      <c r="B1202" s="95" t="s">
        <v>161</v>
      </c>
      <c r="C1202" s="19"/>
      <c r="D1202" s="20"/>
      <c r="E1202" s="20"/>
      <c r="F1202" s="19"/>
      <c r="G1202" s="23">
        <f>I1202+K1202+M1202+O1202</f>
        <v>2</v>
      </c>
      <c r="H1202" s="23">
        <f>J1202+L1202+N1202+P1202</f>
        <v>1</v>
      </c>
      <c r="I1202" s="29">
        <v>1</v>
      </c>
      <c r="J1202" s="29">
        <v>1</v>
      </c>
      <c r="K1202" s="29"/>
      <c r="L1202" s="29"/>
      <c r="M1202" s="29"/>
      <c r="N1202" s="29"/>
      <c r="O1202" s="29">
        <v>1</v>
      </c>
      <c r="P1202" s="28"/>
      <c r="Q1202" s="23">
        <v>2</v>
      </c>
      <c r="R1202" s="23">
        <f>T1202+V1202+X1202+Z1202</f>
        <v>0</v>
      </c>
      <c r="S1202" s="23">
        <v>1</v>
      </c>
      <c r="T1202" s="23"/>
      <c r="U1202" s="23"/>
      <c r="V1202" s="23"/>
      <c r="W1202" s="23"/>
      <c r="X1202" s="23"/>
      <c r="Y1202" s="23">
        <v>1</v>
      </c>
      <c r="Z1202" s="23"/>
      <c r="AA1202" s="23">
        <v>2</v>
      </c>
      <c r="AB1202" s="23">
        <v>2</v>
      </c>
      <c r="AC1202" s="23">
        <v>2</v>
      </c>
      <c r="AD1202" s="100" t="s">
        <v>326</v>
      </c>
      <c r="AE1202" s="107" t="s">
        <v>365</v>
      </c>
    </row>
    <row r="1203" spans="1:31" ht="66.599999999999994" customHeight="1" x14ac:dyDescent="0.25">
      <c r="A1203" s="99"/>
      <c r="B1203" s="95" t="s">
        <v>119</v>
      </c>
      <c r="C1203" s="19"/>
      <c r="D1203" s="20"/>
      <c r="E1203" s="20"/>
      <c r="F1203" s="19"/>
      <c r="G1203" s="23">
        <f t="shared" ref="G1203:AC1203" si="1028">ROUND(G1204/G1202,1)</f>
        <v>950</v>
      </c>
      <c r="H1203" s="23">
        <f t="shared" si="1028"/>
        <v>1300</v>
      </c>
      <c r="I1203" s="23">
        <f t="shared" si="1028"/>
        <v>1300</v>
      </c>
      <c r="J1203" s="23">
        <f t="shared" si="1028"/>
        <v>1300</v>
      </c>
      <c r="K1203" s="23" t="e">
        <f t="shared" si="1028"/>
        <v>#DIV/0!</v>
      </c>
      <c r="L1203" s="23" t="e">
        <f t="shared" si="1028"/>
        <v>#DIV/0!</v>
      </c>
      <c r="M1203" s="23" t="e">
        <f t="shared" si="1028"/>
        <v>#DIV/0!</v>
      </c>
      <c r="N1203" s="23" t="e">
        <f t="shared" si="1028"/>
        <v>#DIV/0!</v>
      </c>
      <c r="O1203" s="23">
        <f t="shared" si="1028"/>
        <v>600</v>
      </c>
      <c r="P1203" s="23" t="e">
        <f t="shared" si="1028"/>
        <v>#DIV/0!</v>
      </c>
      <c r="Q1203" s="23">
        <f t="shared" si="1028"/>
        <v>950</v>
      </c>
      <c r="R1203" s="23" t="e">
        <f t="shared" si="1028"/>
        <v>#DIV/0!</v>
      </c>
      <c r="S1203" s="23">
        <f t="shared" si="1028"/>
        <v>1300</v>
      </c>
      <c r="T1203" s="23" t="e">
        <f t="shared" si="1028"/>
        <v>#DIV/0!</v>
      </c>
      <c r="U1203" s="27" t="e">
        <f t="shared" si="1028"/>
        <v>#DIV/0!</v>
      </c>
      <c r="V1203" s="27" t="e">
        <f t="shared" si="1028"/>
        <v>#DIV/0!</v>
      </c>
      <c r="W1203" s="27" t="e">
        <f t="shared" si="1028"/>
        <v>#DIV/0!</v>
      </c>
      <c r="X1203" s="23" t="e">
        <f t="shared" si="1028"/>
        <v>#DIV/0!</v>
      </c>
      <c r="Y1203" s="23">
        <f t="shared" si="1028"/>
        <v>600</v>
      </c>
      <c r="Z1203" s="23" t="e">
        <f t="shared" si="1028"/>
        <v>#DIV/0!</v>
      </c>
      <c r="AA1203" s="23">
        <f t="shared" si="1028"/>
        <v>950</v>
      </c>
      <c r="AB1203" s="23">
        <f t="shared" si="1028"/>
        <v>950</v>
      </c>
      <c r="AC1203" s="23">
        <f t="shared" si="1028"/>
        <v>950</v>
      </c>
      <c r="AD1203" s="100"/>
      <c r="AE1203" s="108"/>
    </row>
    <row r="1204" spans="1:31" ht="26.4" x14ac:dyDescent="0.25">
      <c r="A1204" s="99"/>
      <c r="B1204" s="95" t="s">
        <v>101</v>
      </c>
      <c r="C1204" s="19"/>
      <c r="D1204" s="20"/>
      <c r="E1204" s="20"/>
      <c r="F1204" s="19"/>
      <c r="G1204" s="23">
        <f t="shared" ref="G1204:AC1204" si="1029">SUM(G1205:G1208)</f>
        <v>1900</v>
      </c>
      <c r="H1204" s="23">
        <f t="shared" si="1029"/>
        <v>1300</v>
      </c>
      <c r="I1204" s="23">
        <f t="shared" si="1029"/>
        <v>1300</v>
      </c>
      <c r="J1204" s="23">
        <f t="shared" si="1029"/>
        <v>1300</v>
      </c>
      <c r="K1204" s="23">
        <f t="shared" si="1029"/>
        <v>0</v>
      </c>
      <c r="L1204" s="23">
        <f t="shared" si="1029"/>
        <v>0</v>
      </c>
      <c r="M1204" s="23">
        <f t="shared" si="1029"/>
        <v>0</v>
      </c>
      <c r="N1204" s="23">
        <f t="shared" si="1029"/>
        <v>0</v>
      </c>
      <c r="O1204" s="23">
        <f t="shared" si="1029"/>
        <v>600</v>
      </c>
      <c r="P1204" s="23">
        <f t="shared" si="1029"/>
        <v>0</v>
      </c>
      <c r="Q1204" s="23">
        <f t="shared" si="1029"/>
        <v>1900</v>
      </c>
      <c r="R1204" s="23">
        <f t="shared" si="1029"/>
        <v>1300</v>
      </c>
      <c r="S1204" s="23">
        <f t="shared" si="1029"/>
        <v>1300</v>
      </c>
      <c r="T1204" s="23">
        <f t="shared" si="1029"/>
        <v>1300</v>
      </c>
      <c r="U1204" s="23">
        <f t="shared" si="1029"/>
        <v>0</v>
      </c>
      <c r="V1204" s="23">
        <f t="shared" si="1029"/>
        <v>0</v>
      </c>
      <c r="W1204" s="23">
        <f t="shared" si="1029"/>
        <v>0</v>
      </c>
      <c r="X1204" s="23">
        <f t="shared" si="1029"/>
        <v>0</v>
      </c>
      <c r="Y1204" s="23">
        <f t="shared" si="1029"/>
        <v>600</v>
      </c>
      <c r="Z1204" s="23">
        <f t="shared" si="1029"/>
        <v>0</v>
      </c>
      <c r="AA1204" s="23">
        <f t="shared" si="1029"/>
        <v>1900</v>
      </c>
      <c r="AB1204" s="23">
        <f t="shared" si="1029"/>
        <v>1900</v>
      </c>
      <c r="AC1204" s="23">
        <f t="shared" si="1029"/>
        <v>1900</v>
      </c>
      <c r="AD1204" s="100"/>
      <c r="AE1204" s="108"/>
    </row>
    <row r="1205" spans="1:31" ht="26.4" customHeight="1" x14ac:dyDescent="0.25">
      <c r="A1205" s="99"/>
      <c r="B1205" s="95" t="s">
        <v>17</v>
      </c>
      <c r="C1205" s="18" t="s">
        <v>48</v>
      </c>
      <c r="D1205" s="18" t="s">
        <v>42</v>
      </c>
      <c r="E1205" s="18" t="s">
        <v>201</v>
      </c>
      <c r="F1205" s="18" t="s">
        <v>54</v>
      </c>
      <c r="G1205" s="23">
        <f>I1205+K1205+M1205+O1205</f>
        <v>1900</v>
      </c>
      <c r="H1205" s="28">
        <f t="shared" ref="H1205:H1208" si="1030">J1205+L1205+N1205+P1205</f>
        <v>1300</v>
      </c>
      <c r="I1205" s="29">
        <v>1300</v>
      </c>
      <c r="J1205" s="29">
        <v>1300</v>
      </c>
      <c r="K1205" s="29"/>
      <c r="L1205" s="29"/>
      <c r="M1205" s="29"/>
      <c r="N1205" s="29"/>
      <c r="O1205" s="29">
        <v>600</v>
      </c>
      <c r="P1205" s="28"/>
      <c r="Q1205" s="23">
        <f>S1205+U1205+W1205+Y1205</f>
        <v>1900</v>
      </c>
      <c r="R1205" s="28">
        <f t="shared" ref="R1205:R1208" si="1031">T1205+V1205+X1205+Z1205</f>
        <v>1300</v>
      </c>
      <c r="S1205" s="29">
        <v>1300</v>
      </c>
      <c r="T1205" s="29">
        <v>1300</v>
      </c>
      <c r="U1205" s="29"/>
      <c r="V1205" s="29"/>
      <c r="W1205" s="29"/>
      <c r="X1205" s="29"/>
      <c r="Y1205" s="29">
        <v>600</v>
      </c>
      <c r="Z1205" s="23"/>
      <c r="AA1205" s="23">
        <v>1900</v>
      </c>
      <c r="AB1205" s="23">
        <v>1900</v>
      </c>
      <c r="AC1205" s="23">
        <v>1900</v>
      </c>
      <c r="AD1205" s="100"/>
      <c r="AE1205" s="108"/>
    </row>
    <row r="1206" spans="1:31" ht="13.2" customHeight="1" x14ac:dyDescent="0.25">
      <c r="A1206" s="99"/>
      <c r="B1206" s="95" t="s">
        <v>14</v>
      </c>
      <c r="C1206" s="19"/>
      <c r="D1206" s="20"/>
      <c r="E1206" s="20"/>
      <c r="F1206" s="19"/>
      <c r="G1206" s="23">
        <f t="shared" ref="G1206:G1208" si="1032">I1206+K1206+M1206+O1206</f>
        <v>0</v>
      </c>
      <c r="H1206" s="28">
        <f t="shared" si="1030"/>
        <v>0</v>
      </c>
      <c r="I1206" s="29"/>
      <c r="J1206" s="29"/>
      <c r="K1206" s="29"/>
      <c r="L1206" s="29"/>
      <c r="M1206" s="29"/>
      <c r="N1206" s="29"/>
      <c r="O1206" s="29"/>
      <c r="P1206" s="28"/>
      <c r="Q1206" s="23">
        <f t="shared" ref="Q1206:Q1208" si="1033">S1206+U1206+W1206+Y1206</f>
        <v>0</v>
      </c>
      <c r="R1206" s="28">
        <f t="shared" si="1031"/>
        <v>0</v>
      </c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100"/>
      <c r="AE1206" s="108"/>
    </row>
    <row r="1207" spans="1:31" ht="13.2" customHeight="1" x14ac:dyDescent="0.25">
      <c r="A1207" s="99"/>
      <c r="B1207" s="95" t="s">
        <v>15</v>
      </c>
      <c r="C1207" s="19"/>
      <c r="D1207" s="20"/>
      <c r="E1207" s="20"/>
      <c r="F1207" s="19"/>
      <c r="G1207" s="23">
        <f t="shared" si="1032"/>
        <v>0</v>
      </c>
      <c r="H1207" s="28">
        <f t="shared" si="1030"/>
        <v>0</v>
      </c>
      <c r="I1207" s="29"/>
      <c r="J1207" s="29"/>
      <c r="K1207" s="29"/>
      <c r="L1207" s="29"/>
      <c r="M1207" s="29"/>
      <c r="N1207" s="29"/>
      <c r="O1207" s="29"/>
      <c r="P1207" s="28"/>
      <c r="Q1207" s="23">
        <f t="shared" si="1033"/>
        <v>0</v>
      </c>
      <c r="R1207" s="28">
        <f t="shared" si="1031"/>
        <v>0</v>
      </c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100"/>
      <c r="AE1207" s="108"/>
    </row>
    <row r="1208" spans="1:31" ht="13.2" customHeight="1" x14ac:dyDescent="0.25">
      <c r="A1208" s="99"/>
      <c r="B1208" s="95" t="s">
        <v>12</v>
      </c>
      <c r="C1208" s="19"/>
      <c r="D1208" s="20"/>
      <c r="E1208" s="20"/>
      <c r="F1208" s="19"/>
      <c r="G1208" s="23">
        <f t="shared" si="1032"/>
        <v>0</v>
      </c>
      <c r="H1208" s="28">
        <f t="shared" si="1030"/>
        <v>0</v>
      </c>
      <c r="I1208" s="29"/>
      <c r="J1208" s="29"/>
      <c r="K1208" s="29"/>
      <c r="L1208" s="29"/>
      <c r="M1208" s="29"/>
      <c r="N1208" s="29"/>
      <c r="O1208" s="29"/>
      <c r="P1208" s="28"/>
      <c r="Q1208" s="23">
        <f t="shared" si="1033"/>
        <v>0</v>
      </c>
      <c r="R1208" s="28">
        <f t="shared" si="1031"/>
        <v>0</v>
      </c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100"/>
      <c r="AE1208" s="109"/>
    </row>
    <row r="1209" spans="1:31" ht="28.2" customHeight="1" x14ac:dyDescent="0.25">
      <c r="A1209" s="99" t="s">
        <v>559</v>
      </c>
      <c r="B1209" s="95" t="s">
        <v>146</v>
      </c>
      <c r="C1209" s="19"/>
      <c r="D1209" s="20"/>
      <c r="E1209" s="20"/>
      <c r="F1209" s="19"/>
      <c r="G1209" s="23">
        <f>I1209+K1209+M1209+O1209</f>
        <v>2</v>
      </c>
      <c r="H1209" s="23">
        <f>J1209+L1209+N1209+P1209</f>
        <v>0</v>
      </c>
      <c r="I1209" s="29"/>
      <c r="J1209" s="29"/>
      <c r="K1209" s="29"/>
      <c r="L1209" s="29"/>
      <c r="M1209" s="29">
        <v>1</v>
      </c>
      <c r="N1209" s="29"/>
      <c r="O1209" s="29">
        <v>1</v>
      </c>
      <c r="P1209" s="28"/>
      <c r="Q1209" s="23">
        <v>3</v>
      </c>
      <c r="R1209" s="23">
        <f>T1209+V1209+X1209+Z1209</f>
        <v>0</v>
      </c>
      <c r="S1209" s="23">
        <v>1</v>
      </c>
      <c r="T1209" s="23"/>
      <c r="U1209" s="23">
        <v>1</v>
      </c>
      <c r="V1209" s="23"/>
      <c r="W1209" s="23">
        <v>1</v>
      </c>
      <c r="X1209" s="23"/>
      <c r="Y1209" s="23">
        <v>0</v>
      </c>
      <c r="Z1209" s="23"/>
      <c r="AA1209" s="23">
        <v>2</v>
      </c>
      <c r="AB1209" s="23">
        <v>2</v>
      </c>
      <c r="AC1209" s="23">
        <v>2</v>
      </c>
      <c r="AD1209" s="100" t="s">
        <v>468</v>
      </c>
      <c r="AE1209" s="107" t="s">
        <v>366</v>
      </c>
    </row>
    <row r="1210" spans="1:31" ht="61.5" customHeight="1" x14ac:dyDescent="0.25">
      <c r="A1210" s="99"/>
      <c r="B1210" s="95" t="s">
        <v>117</v>
      </c>
      <c r="C1210" s="19"/>
      <c r="D1210" s="20"/>
      <c r="E1210" s="20"/>
      <c r="F1210" s="19"/>
      <c r="G1210" s="23">
        <f t="shared" ref="G1210:AC1210" si="1034">ROUND(G1211/G1209,1)</f>
        <v>350</v>
      </c>
      <c r="H1210" s="23" t="e">
        <f t="shared" si="1034"/>
        <v>#DIV/0!</v>
      </c>
      <c r="I1210" s="23" t="e">
        <f t="shared" si="1034"/>
        <v>#DIV/0!</v>
      </c>
      <c r="J1210" s="23" t="e">
        <f t="shared" si="1034"/>
        <v>#DIV/0!</v>
      </c>
      <c r="K1210" s="23" t="e">
        <f t="shared" si="1034"/>
        <v>#DIV/0!</v>
      </c>
      <c r="L1210" s="23" t="e">
        <f t="shared" si="1034"/>
        <v>#DIV/0!</v>
      </c>
      <c r="M1210" s="23">
        <f t="shared" si="1034"/>
        <v>256</v>
      </c>
      <c r="N1210" s="23" t="e">
        <f t="shared" si="1034"/>
        <v>#DIV/0!</v>
      </c>
      <c r="O1210" s="23">
        <f t="shared" si="1034"/>
        <v>444</v>
      </c>
      <c r="P1210" s="23" t="e">
        <f t="shared" si="1034"/>
        <v>#DIV/0!</v>
      </c>
      <c r="Q1210" s="23">
        <f t="shared" si="1034"/>
        <v>100</v>
      </c>
      <c r="R1210" s="23" t="e">
        <f t="shared" si="1034"/>
        <v>#DIV/0!</v>
      </c>
      <c r="S1210" s="23">
        <f t="shared" si="1034"/>
        <v>100</v>
      </c>
      <c r="T1210" s="27" t="e">
        <f t="shared" si="1034"/>
        <v>#DIV/0!</v>
      </c>
      <c r="U1210" s="23">
        <f t="shared" si="1034"/>
        <v>100</v>
      </c>
      <c r="V1210" s="23" t="e">
        <f t="shared" si="1034"/>
        <v>#DIV/0!</v>
      </c>
      <c r="W1210" s="23">
        <f t="shared" si="1034"/>
        <v>100</v>
      </c>
      <c r="X1210" s="54" t="e">
        <f t="shared" si="1034"/>
        <v>#DIV/0!</v>
      </c>
      <c r="Y1210" s="27" t="e">
        <f t="shared" si="1034"/>
        <v>#DIV/0!</v>
      </c>
      <c r="Z1210" s="23" t="e">
        <f t="shared" si="1034"/>
        <v>#DIV/0!</v>
      </c>
      <c r="AA1210" s="23">
        <f t="shared" si="1034"/>
        <v>150</v>
      </c>
      <c r="AB1210" s="23">
        <f t="shared" si="1034"/>
        <v>150</v>
      </c>
      <c r="AC1210" s="23">
        <f t="shared" si="1034"/>
        <v>150</v>
      </c>
      <c r="AD1210" s="100"/>
      <c r="AE1210" s="108"/>
    </row>
    <row r="1211" spans="1:31" ht="13.2" customHeight="1" x14ac:dyDescent="0.25">
      <c r="A1211" s="99"/>
      <c r="B1211" s="95" t="s">
        <v>101</v>
      </c>
      <c r="C1211" s="19"/>
      <c r="D1211" s="20"/>
      <c r="E1211" s="20"/>
      <c r="F1211" s="19"/>
      <c r="G1211" s="23">
        <f>SUM(G1212:G1215)</f>
        <v>700</v>
      </c>
      <c r="H1211" s="23">
        <f t="shared" ref="H1211:V1211" si="1035">SUM(H1212:H1215)</f>
        <v>0</v>
      </c>
      <c r="I1211" s="23">
        <f t="shared" si="1035"/>
        <v>0</v>
      </c>
      <c r="J1211" s="23">
        <f t="shared" si="1035"/>
        <v>0</v>
      </c>
      <c r="K1211" s="23">
        <f t="shared" si="1035"/>
        <v>0</v>
      </c>
      <c r="L1211" s="23">
        <f t="shared" si="1035"/>
        <v>0</v>
      </c>
      <c r="M1211" s="23">
        <f t="shared" si="1035"/>
        <v>256</v>
      </c>
      <c r="N1211" s="23">
        <f t="shared" si="1035"/>
        <v>0</v>
      </c>
      <c r="O1211" s="23">
        <f t="shared" si="1035"/>
        <v>444</v>
      </c>
      <c r="P1211" s="23">
        <f t="shared" si="1035"/>
        <v>0</v>
      </c>
      <c r="Q1211" s="23">
        <f t="shared" si="1035"/>
        <v>300</v>
      </c>
      <c r="R1211" s="23">
        <f t="shared" si="1035"/>
        <v>0</v>
      </c>
      <c r="S1211" s="23">
        <f>SUM(S1212:S1215)</f>
        <v>100</v>
      </c>
      <c r="T1211" s="23">
        <f t="shared" si="1035"/>
        <v>0</v>
      </c>
      <c r="U1211" s="23">
        <f>SUM(U1212:U1215)</f>
        <v>100</v>
      </c>
      <c r="V1211" s="23">
        <f t="shared" si="1035"/>
        <v>0</v>
      </c>
      <c r="W1211" s="23">
        <f>SUM(W1212:W1215)</f>
        <v>100</v>
      </c>
      <c r="X1211" s="54">
        <f t="shared" ref="X1211" si="1036">SUM(X1212:X1215)</f>
        <v>0</v>
      </c>
      <c r="Y1211" s="23">
        <f>SUM(Y1212:Y1215)</f>
        <v>0</v>
      </c>
      <c r="Z1211" s="23">
        <f t="shared" ref="Z1211:AC1211" si="1037">SUM(Z1212:Z1215)</f>
        <v>0</v>
      </c>
      <c r="AA1211" s="23">
        <f t="shared" si="1037"/>
        <v>300</v>
      </c>
      <c r="AB1211" s="23">
        <f t="shared" si="1037"/>
        <v>300</v>
      </c>
      <c r="AC1211" s="23">
        <f t="shared" si="1037"/>
        <v>300</v>
      </c>
      <c r="AD1211" s="100"/>
      <c r="AE1211" s="108"/>
    </row>
    <row r="1212" spans="1:31" ht="13.2" customHeight="1" x14ac:dyDescent="0.25">
      <c r="A1212" s="99"/>
      <c r="B1212" s="95" t="s">
        <v>17</v>
      </c>
      <c r="C1212" s="18" t="s">
        <v>48</v>
      </c>
      <c r="D1212" s="18" t="s">
        <v>42</v>
      </c>
      <c r="E1212" s="18" t="s">
        <v>201</v>
      </c>
      <c r="F1212" s="18" t="s">
        <v>55</v>
      </c>
      <c r="G1212" s="23">
        <f>I1212+K1212+M1212+O1212</f>
        <v>700</v>
      </c>
      <c r="H1212" s="28">
        <f t="shared" ref="H1212:H1215" si="1038">J1212+L1212+N1212+P1212</f>
        <v>0</v>
      </c>
      <c r="I1212" s="29"/>
      <c r="J1212" s="29"/>
      <c r="K1212" s="29"/>
      <c r="L1212" s="29"/>
      <c r="M1212" s="29">
        <v>256</v>
      </c>
      <c r="N1212" s="29"/>
      <c r="O1212" s="29">
        <v>444</v>
      </c>
      <c r="P1212" s="28"/>
      <c r="Q1212" s="23">
        <f>S1212+U1212+W1212+Y1212</f>
        <v>300</v>
      </c>
      <c r="R1212" s="28">
        <f t="shared" ref="R1212:R1215" si="1039">T1212+V1212+X1212+Z1212</f>
        <v>0</v>
      </c>
      <c r="S1212" s="29">
        <v>100</v>
      </c>
      <c r="T1212" s="29"/>
      <c r="U1212" s="29">
        <v>100</v>
      </c>
      <c r="V1212" s="29"/>
      <c r="W1212" s="29">
        <v>100</v>
      </c>
      <c r="X1212" s="55"/>
      <c r="Y1212" s="56">
        <v>0</v>
      </c>
      <c r="Z1212" s="23"/>
      <c r="AA1212" s="23">
        <v>300</v>
      </c>
      <c r="AB1212" s="23">
        <v>300</v>
      </c>
      <c r="AC1212" s="23">
        <v>300</v>
      </c>
      <c r="AD1212" s="100"/>
      <c r="AE1212" s="108"/>
    </row>
    <row r="1213" spans="1:31" s="2" customFormat="1" ht="13.2" customHeight="1" x14ac:dyDescent="0.25">
      <c r="A1213" s="99"/>
      <c r="B1213" s="95" t="s">
        <v>14</v>
      </c>
      <c r="C1213" s="19"/>
      <c r="D1213" s="20"/>
      <c r="E1213" s="20"/>
      <c r="F1213" s="19"/>
      <c r="G1213" s="23">
        <f t="shared" ref="G1213:G1215" si="1040">I1213+K1213+M1213+O1213</f>
        <v>0</v>
      </c>
      <c r="H1213" s="28">
        <f t="shared" si="1038"/>
        <v>0</v>
      </c>
      <c r="I1213" s="29"/>
      <c r="J1213" s="29"/>
      <c r="K1213" s="29"/>
      <c r="L1213" s="29"/>
      <c r="M1213" s="29"/>
      <c r="N1213" s="29"/>
      <c r="O1213" s="29"/>
      <c r="P1213" s="28"/>
      <c r="Q1213" s="23">
        <f t="shared" ref="Q1213:Q1215" si="1041">S1213+U1213+W1213+Y1213</f>
        <v>0</v>
      </c>
      <c r="R1213" s="28">
        <f t="shared" si="1039"/>
        <v>0</v>
      </c>
      <c r="S1213" s="23"/>
      <c r="T1213" s="23"/>
      <c r="U1213" s="23"/>
      <c r="V1213" s="23"/>
      <c r="W1213" s="23"/>
      <c r="X1213" s="23"/>
      <c r="Y1213" s="36"/>
      <c r="Z1213" s="23"/>
      <c r="AA1213" s="23"/>
      <c r="AB1213" s="23"/>
      <c r="AC1213" s="23"/>
      <c r="AD1213" s="100"/>
      <c r="AE1213" s="108"/>
    </row>
    <row r="1214" spans="1:31" ht="22.95" customHeight="1" x14ac:dyDescent="0.25">
      <c r="A1214" s="99"/>
      <c r="B1214" s="95" t="s">
        <v>15</v>
      </c>
      <c r="C1214" s="19"/>
      <c r="D1214" s="20"/>
      <c r="E1214" s="20"/>
      <c r="F1214" s="19"/>
      <c r="G1214" s="23">
        <f t="shared" si="1040"/>
        <v>0</v>
      </c>
      <c r="H1214" s="28">
        <f t="shared" si="1038"/>
        <v>0</v>
      </c>
      <c r="I1214" s="29"/>
      <c r="J1214" s="29"/>
      <c r="K1214" s="29"/>
      <c r="L1214" s="29"/>
      <c r="M1214" s="29"/>
      <c r="N1214" s="29"/>
      <c r="O1214" s="29"/>
      <c r="P1214" s="28"/>
      <c r="Q1214" s="23">
        <f t="shared" si="1041"/>
        <v>0</v>
      </c>
      <c r="R1214" s="28">
        <f t="shared" si="1039"/>
        <v>0</v>
      </c>
      <c r="S1214" s="23"/>
      <c r="T1214" s="23"/>
      <c r="U1214" s="23"/>
      <c r="V1214" s="23"/>
      <c r="W1214" s="23"/>
      <c r="X1214" s="23"/>
      <c r="Y1214" s="36"/>
      <c r="Z1214" s="23"/>
      <c r="AA1214" s="23"/>
      <c r="AB1214" s="23"/>
      <c r="AC1214" s="23"/>
      <c r="AD1214" s="100"/>
      <c r="AE1214" s="108"/>
    </row>
    <row r="1215" spans="1:31" ht="13.2" customHeight="1" x14ac:dyDescent="0.25">
      <c r="A1215" s="99"/>
      <c r="B1215" s="95" t="s">
        <v>12</v>
      </c>
      <c r="C1215" s="19"/>
      <c r="D1215" s="20"/>
      <c r="E1215" s="20"/>
      <c r="F1215" s="19"/>
      <c r="G1215" s="23">
        <f t="shared" si="1040"/>
        <v>0</v>
      </c>
      <c r="H1215" s="28">
        <f t="shared" si="1038"/>
        <v>0</v>
      </c>
      <c r="I1215" s="29"/>
      <c r="J1215" s="29"/>
      <c r="K1215" s="29"/>
      <c r="L1215" s="29"/>
      <c r="M1215" s="29"/>
      <c r="N1215" s="29"/>
      <c r="O1215" s="29"/>
      <c r="P1215" s="28"/>
      <c r="Q1215" s="23">
        <f t="shared" si="1041"/>
        <v>0</v>
      </c>
      <c r="R1215" s="28">
        <f t="shared" si="1039"/>
        <v>0</v>
      </c>
      <c r="S1215" s="23"/>
      <c r="T1215" s="23"/>
      <c r="U1215" s="23"/>
      <c r="V1215" s="23"/>
      <c r="W1215" s="23"/>
      <c r="X1215" s="23"/>
      <c r="Y1215" s="36"/>
      <c r="Z1215" s="23"/>
      <c r="AA1215" s="23"/>
      <c r="AB1215" s="23"/>
      <c r="AC1215" s="23"/>
      <c r="AD1215" s="100"/>
      <c r="AE1215" s="109"/>
    </row>
    <row r="1216" spans="1:31" ht="19.95" customHeight="1" x14ac:dyDescent="0.25">
      <c r="A1216" s="99" t="s">
        <v>517</v>
      </c>
      <c r="B1216" s="95" t="s">
        <v>161</v>
      </c>
      <c r="C1216" s="19"/>
      <c r="D1216" s="20"/>
      <c r="E1216" s="20"/>
      <c r="F1216" s="19"/>
      <c r="G1216" s="23">
        <f>I1216+K1216+M1216+O1216</f>
        <v>2</v>
      </c>
      <c r="H1216" s="23">
        <f>J1216+L1216+N1216+P1216</f>
        <v>0</v>
      </c>
      <c r="I1216" s="29"/>
      <c r="J1216" s="29"/>
      <c r="K1216" s="29"/>
      <c r="L1216" s="29"/>
      <c r="M1216" s="29">
        <v>1</v>
      </c>
      <c r="N1216" s="29"/>
      <c r="O1216" s="29">
        <v>1</v>
      </c>
      <c r="P1216" s="28"/>
      <c r="Q1216" s="23">
        <v>2</v>
      </c>
      <c r="R1216" s="23">
        <f>T1216+V1216+X1216+Z1216</f>
        <v>0</v>
      </c>
      <c r="S1216" s="23"/>
      <c r="T1216" s="23"/>
      <c r="U1216" s="23"/>
      <c r="V1216" s="23"/>
      <c r="W1216" s="23">
        <v>2</v>
      </c>
      <c r="X1216" s="23"/>
      <c r="Y1216" s="36">
        <v>0</v>
      </c>
      <c r="Z1216" s="23"/>
      <c r="AA1216" s="23">
        <v>2</v>
      </c>
      <c r="AB1216" s="23">
        <v>2</v>
      </c>
      <c r="AC1216" s="23">
        <v>2</v>
      </c>
      <c r="AD1216" s="100" t="s">
        <v>327</v>
      </c>
      <c r="AE1216" s="107" t="s">
        <v>366</v>
      </c>
    </row>
    <row r="1217" spans="1:31" ht="25.2" customHeight="1" x14ac:dyDescent="0.25">
      <c r="A1217" s="99"/>
      <c r="B1217" s="95" t="s">
        <v>117</v>
      </c>
      <c r="C1217" s="19"/>
      <c r="D1217" s="20"/>
      <c r="E1217" s="20"/>
      <c r="F1217" s="19"/>
      <c r="G1217" s="23">
        <f t="shared" ref="G1217:AC1217" si="1042">ROUND(G1218/G1216,1)</f>
        <v>350</v>
      </c>
      <c r="H1217" s="23" t="e">
        <f t="shared" si="1042"/>
        <v>#DIV/0!</v>
      </c>
      <c r="I1217" s="23" t="e">
        <f t="shared" si="1042"/>
        <v>#DIV/0!</v>
      </c>
      <c r="J1217" s="23" t="e">
        <f t="shared" si="1042"/>
        <v>#DIV/0!</v>
      </c>
      <c r="K1217" s="23" t="e">
        <f t="shared" si="1042"/>
        <v>#DIV/0!</v>
      </c>
      <c r="L1217" s="23" t="e">
        <f t="shared" si="1042"/>
        <v>#DIV/0!</v>
      </c>
      <c r="M1217" s="23">
        <f t="shared" si="1042"/>
        <v>256</v>
      </c>
      <c r="N1217" s="23" t="e">
        <f t="shared" si="1042"/>
        <v>#DIV/0!</v>
      </c>
      <c r="O1217" s="23">
        <f t="shared" si="1042"/>
        <v>444</v>
      </c>
      <c r="P1217" s="23" t="e">
        <f t="shared" si="1042"/>
        <v>#DIV/0!</v>
      </c>
      <c r="Q1217" s="23">
        <f t="shared" si="1042"/>
        <v>350</v>
      </c>
      <c r="R1217" s="23" t="e">
        <f t="shared" si="1042"/>
        <v>#DIV/0!</v>
      </c>
      <c r="S1217" s="27" t="e">
        <f t="shared" si="1042"/>
        <v>#DIV/0!</v>
      </c>
      <c r="T1217" s="27" t="e">
        <f t="shared" si="1042"/>
        <v>#DIV/0!</v>
      </c>
      <c r="U1217" s="27" t="e">
        <f t="shared" si="1042"/>
        <v>#DIV/0!</v>
      </c>
      <c r="V1217" s="23" t="e">
        <f t="shared" si="1042"/>
        <v>#DIV/0!</v>
      </c>
      <c r="W1217" s="23">
        <f t="shared" si="1042"/>
        <v>350</v>
      </c>
      <c r="X1217" s="54" t="e">
        <f t="shared" si="1042"/>
        <v>#DIV/0!</v>
      </c>
      <c r="Y1217" s="27" t="e">
        <f t="shared" si="1042"/>
        <v>#DIV/0!</v>
      </c>
      <c r="Z1217" s="23" t="e">
        <f t="shared" si="1042"/>
        <v>#DIV/0!</v>
      </c>
      <c r="AA1217" s="23">
        <f t="shared" si="1042"/>
        <v>350</v>
      </c>
      <c r="AB1217" s="23">
        <f t="shared" si="1042"/>
        <v>350</v>
      </c>
      <c r="AC1217" s="23">
        <f t="shared" si="1042"/>
        <v>350</v>
      </c>
      <c r="AD1217" s="100"/>
      <c r="AE1217" s="108"/>
    </row>
    <row r="1218" spans="1:31" ht="29.4" customHeight="1" x14ac:dyDescent="0.25">
      <c r="A1218" s="99"/>
      <c r="B1218" s="95" t="s">
        <v>101</v>
      </c>
      <c r="C1218" s="19"/>
      <c r="D1218" s="20"/>
      <c r="E1218" s="20"/>
      <c r="F1218" s="19"/>
      <c r="G1218" s="23">
        <f>SUM(G1219:G1222)</f>
        <v>700</v>
      </c>
      <c r="H1218" s="23">
        <f t="shared" ref="H1218:AC1218" si="1043">SUM(H1219:H1222)</f>
        <v>0</v>
      </c>
      <c r="I1218" s="23">
        <f t="shared" si="1043"/>
        <v>0</v>
      </c>
      <c r="J1218" s="23">
        <f t="shared" si="1043"/>
        <v>0</v>
      </c>
      <c r="K1218" s="23">
        <f t="shared" si="1043"/>
        <v>0</v>
      </c>
      <c r="L1218" s="23">
        <f t="shared" si="1043"/>
        <v>0</v>
      </c>
      <c r="M1218" s="23">
        <f t="shared" si="1043"/>
        <v>256</v>
      </c>
      <c r="N1218" s="23">
        <f t="shared" si="1043"/>
        <v>0</v>
      </c>
      <c r="O1218" s="23">
        <f t="shared" si="1043"/>
        <v>444</v>
      </c>
      <c r="P1218" s="23">
        <f t="shared" si="1043"/>
        <v>0</v>
      </c>
      <c r="Q1218" s="23">
        <f t="shared" si="1043"/>
        <v>700</v>
      </c>
      <c r="R1218" s="23">
        <f t="shared" si="1043"/>
        <v>0</v>
      </c>
      <c r="S1218" s="23">
        <f t="shared" si="1043"/>
        <v>0</v>
      </c>
      <c r="T1218" s="23">
        <f t="shared" si="1043"/>
        <v>0</v>
      </c>
      <c r="U1218" s="23">
        <f t="shared" si="1043"/>
        <v>0</v>
      </c>
      <c r="V1218" s="23">
        <f t="shared" si="1043"/>
        <v>0</v>
      </c>
      <c r="W1218" s="23">
        <v>700</v>
      </c>
      <c r="X1218" s="54">
        <f t="shared" si="1043"/>
        <v>0</v>
      </c>
      <c r="Y1218" s="36">
        <v>0</v>
      </c>
      <c r="Z1218" s="23">
        <f t="shared" si="1043"/>
        <v>0</v>
      </c>
      <c r="AA1218" s="23">
        <f t="shared" si="1043"/>
        <v>700</v>
      </c>
      <c r="AB1218" s="23">
        <f t="shared" si="1043"/>
        <v>700</v>
      </c>
      <c r="AC1218" s="23">
        <f t="shared" si="1043"/>
        <v>700</v>
      </c>
      <c r="AD1218" s="100"/>
      <c r="AE1218" s="108"/>
    </row>
    <row r="1219" spans="1:31" ht="13.2" customHeight="1" x14ac:dyDescent="0.25">
      <c r="A1219" s="99"/>
      <c r="B1219" s="95" t="s">
        <v>17</v>
      </c>
      <c r="C1219" s="18" t="s">
        <v>48</v>
      </c>
      <c r="D1219" s="18" t="s">
        <v>42</v>
      </c>
      <c r="E1219" s="18" t="s">
        <v>201</v>
      </c>
      <c r="F1219" s="18" t="s">
        <v>54</v>
      </c>
      <c r="G1219" s="23">
        <f>I1219+K1219+M1219+O1219</f>
        <v>700</v>
      </c>
      <c r="H1219" s="28">
        <f t="shared" ref="H1219:H1222" si="1044">J1219+L1219+N1219+P1219</f>
        <v>0</v>
      </c>
      <c r="I1219" s="29"/>
      <c r="J1219" s="29"/>
      <c r="K1219" s="29"/>
      <c r="L1219" s="29"/>
      <c r="M1219" s="29">
        <v>256</v>
      </c>
      <c r="N1219" s="29"/>
      <c r="O1219" s="29">
        <v>444</v>
      </c>
      <c r="P1219" s="28"/>
      <c r="Q1219" s="23">
        <f>S1219+U1219+W1219+Y1219</f>
        <v>700</v>
      </c>
      <c r="R1219" s="28">
        <f t="shared" ref="R1219:R1222" si="1045">T1219+V1219+X1219+Z1219</f>
        <v>0</v>
      </c>
      <c r="S1219" s="29"/>
      <c r="T1219" s="29"/>
      <c r="U1219" s="29"/>
      <c r="V1219" s="29"/>
      <c r="W1219" s="29">
        <v>700</v>
      </c>
      <c r="X1219" s="55"/>
      <c r="Y1219" s="56">
        <v>0</v>
      </c>
      <c r="Z1219" s="23"/>
      <c r="AA1219" s="23">
        <v>700</v>
      </c>
      <c r="AB1219" s="23">
        <v>700</v>
      </c>
      <c r="AC1219" s="23">
        <v>700</v>
      </c>
      <c r="AD1219" s="100"/>
      <c r="AE1219" s="108"/>
    </row>
    <row r="1220" spans="1:31" ht="15" customHeight="1" x14ac:dyDescent="0.25">
      <c r="A1220" s="99"/>
      <c r="B1220" s="95" t="s">
        <v>14</v>
      </c>
      <c r="C1220" s="19"/>
      <c r="D1220" s="20"/>
      <c r="E1220" s="20"/>
      <c r="F1220" s="19"/>
      <c r="G1220" s="23">
        <f t="shared" ref="G1220:G1222" si="1046">I1220+K1220+M1220+O1220</f>
        <v>0</v>
      </c>
      <c r="H1220" s="28">
        <f t="shared" si="1044"/>
        <v>0</v>
      </c>
      <c r="I1220" s="29"/>
      <c r="J1220" s="29"/>
      <c r="K1220" s="29"/>
      <c r="L1220" s="29"/>
      <c r="M1220" s="29"/>
      <c r="N1220" s="29"/>
      <c r="O1220" s="29"/>
      <c r="P1220" s="28"/>
      <c r="Q1220" s="23">
        <f t="shared" ref="Q1220:Q1222" si="1047">S1220+U1220+W1220+Y1220</f>
        <v>0</v>
      </c>
      <c r="R1220" s="28">
        <f t="shared" si="1045"/>
        <v>0</v>
      </c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  <c r="AD1220" s="100"/>
      <c r="AE1220" s="108"/>
    </row>
    <row r="1221" spans="1:31" ht="18.600000000000001" customHeight="1" x14ac:dyDescent="0.25">
      <c r="A1221" s="99"/>
      <c r="B1221" s="95" t="s">
        <v>15</v>
      </c>
      <c r="C1221" s="19"/>
      <c r="D1221" s="20"/>
      <c r="E1221" s="20"/>
      <c r="F1221" s="19"/>
      <c r="G1221" s="23">
        <f t="shared" si="1046"/>
        <v>0</v>
      </c>
      <c r="H1221" s="28">
        <f t="shared" si="1044"/>
        <v>0</v>
      </c>
      <c r="I1221" s="29"/>
      <c r="J1221" s="29"/>
      <c r="K1221" s="29"/>
      <c r="L1221" s="29"/>
      <c r="M1221" s="29"/>
      <c r="N1221" s="29"/>
      <c r="O1221" s="29"/>
      <c r="P1221" s="28"/>
      <c r="Q1221" s="23">
        <f t="shared" si="1047"/>
        <v>0</v>
      </c>
      <c r="R1221" s="28">
        <f t="shared" si="1045"/>
        <v>0</v>
      </c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  <c r="AD1221" s="100"/>
      <c r="AE1221" s="108"/>
    </row>
    <row r="1222" spans="1:31" ht="32.25" customHeight="1" x14ac:dyDescent="0.25">
      <c r="A1222" s="99"/>
      <c r="B1222" s="95" t="s">
        <v>12</v>
      </c>
      <c r="C1222" s="19"/>
      <c r="D1222" s="20"/>
      <c r="E1222" s="20"/>
      <c r="F1222" s="19"/>
      <c r="G1222" s="23">
        <f t="shared" si="1046"/>
        <v>0</v>
      </c>
      <c r="H1222" s="28">
        <f t="shared" si="1044"/>
        <v>0</v>
      </c>
      <c r="I1222" s="29"/>
      <c r="J1222" s="29"/>
      <c r="K1222" s="29"/>
      <c r="L1222" s="29"/>
      <c r="M1222" s="29"/>
      <c r="N1222" s="29"/>
      <c r="O1222" s="29"/>
      <c r="P1222" s="28"/>
      <c r="Q1222" s="23">
        <f t="shared" si="1047"/>
        <v>0</v>
      </c>
      <c r="R1222" s="28">
        <f t="shared" si="1045"/>
        <v>0</v>
      </c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100"/>
      <c r="AE1222" s="109"/>
    </row>
    <row r="1223" spans="1:31" ht="32.25" customHeight="1" x14ac:dyDescent="0.25">
      <c r="A1223" s="99" t="s">
        <v>29</v>
      </c>
      <c r="B1223" s="95" t="s">
        <v>7</v>
      </c>
      <c r="C1223" s="19"/>
      <c r="D1223" s="20"/>
      <c r="E1223" s="20"/>
      <c r="F1223" s="19"/>
      <c r="G1223" s="23">
        <f t="shared" ref="G1223:AC1223" si="1048">G1136+G1137+G1138+G1167+G1168+G1169</f>
        <v>7530</v>
      </c>
      <c r="H1223" s="23">
        <f t="shared" si="1048"/>
        <v>1480</v>
      </c>
      <c r="I1223" s="23">
        <f t="shared" si="1048"/>
        <v>1480</v>
      </c>
      <c r="J1223" s="23">
        <f t="shared" si="1048"/>
        <v>1480</v>
      </c>
      <c r="K1223" s="23">
        <f t="shared" si="1048"/>
        <v>120</v>
      </c>
      <c r="L1223" s="23">
        <f t="shared" si="1048"/>
        <v>0</v>
      </c>
      <c r="M1223" s="23">
        <f t="shared" si="1048"/>
        <v>756</v>
      </c>
      <c r="N1223" s="23">
        <f t="shared" si="1048"/>
        <v>0</v>
      </c>
      <c r="O1223" s="23">
        <f t="shared" si="1048"/>
        <v>5174</v>
      </c>
      <c r="P1223" s="23">
        <f t="shared" si="1048"/>
        <v>0</v>
      </c>
      <c r="Q1223" s="23">
        <f>Q1136+Q1137+Q1138+Q1167+Q1168+Q1169</f>
        <v>6630</v>
      </c>
      <c r="R1223" s="23">
        <f t="shared" si="1048"/>
        <v>1480</v>
      </c>
      <c r="S1223" s="23">
        <f t="shared" si="1048"/>
        <v>1400</v>
      </c>
      <c r="T1223" s="23">
        <f t="shared" si="1048"/>
        <v>1480</v>
      </c>
      <c r="U1223" s="23">
        <f t="shared" si="1048"/>
        <v>250</v>
      </c>
      <c r="V1223" s="23">
        <f t="shared" si="1048"/>
        <v>0</v>
      </c>
      <c r="W1223" s="23">
        <f t="shared" si="1048"/>
        <v>1220</v>
      </c>
      <c r="X1223" s="23">
        <f t="shared" si="1048"/>
        <v>0</v>
      </c>
      <c r="Y1223" s="23">
        <f t="shared" si="1048"/>
        <v>3760</v>
      </c>
      <c r="Z1223" s="23">
        <f t="shared" si="1048"/>
        <v>0</v>
      </c>
      <c r="AA1223" s="23">
        <f t="shared" si="1048"/>
        <v>6600</v>
      </c>
      <c r="AB1223" s="23">
        <f t="shared" si="1048"/>
        <v>6600</v>
      </c>
      <c r="AC1223" s="23">
        <f t="shared" si="1048"/>
        <v>6710</v>
      </c>
      <c r="AD1223" s="30"/>
      <c r="AE1223" s="100"/>
    </row>
    <row r="1224" spans="1:31" ht="18.600000000000001" customHeight="1" x14ac:dyDescent="0.25">
      <c r="A1224" s="99"/>
      <c r="B1224" s="95" t="s">
        <v>14</v>
      </c>
      <c r="C1224" s="19"/>
      <c r="D1224" s="20"/>
      <c r="E1224" s="20"/>
      <c r="F1224" s="19"/>
      <c r="G1224" s="23">
        <f t="shared" ref="G1224:AC1224" si="1049">G1139+G1170</f>
        <v>0</v>
      </c>
      <c r="H1224" s="23">
        <f t="shared" si="1049"/>
        <v>0</v>
      </c>
      <c r="I1224" s="23">
        <f t="shared" si="1049"/>
        <v>0</v>
      </c>
      <c r="J1224" s="23">
        <f t="shared" si="1049"/>
        <v>0</v>
      </c>
      <c r="K1224" s="23">
        <f t="shared" si="1049"/>
        <v>0</v>
      </c>
      <c r="L1224" s="23">
        <f t="shared" si="1049"/>
        <v>0</v>
      </c>
      <c r="M1224" s="23">
        <f t="shared" si="1049"/>
        <v>0</v>
      </c>
      <c r="N1224" s="23">
        <f t="shared" si="1049"/>
        <v>0</v>
      </c>
      <c r="O1224" s="23">
        <f t="shared" si="1049"/>
        <v>0</v>
      </c>
      <c r="P1224" s="23">
        <f t="shared" si="1049"/>
        <v>0</v>
      </c>
      <c r="Q1224" s="23">
        <f t="shared" si="1049"/>
        <v>0</v>
      </c>
      <c r="R1224" s="23">
        <f t="shared" si="1049"/>
        <v>0</v>
      </c>
      <c r="S1224" s="23">
        <f t="shared" si="1049"/>
        <v>0</v>
      </c>
      <c r="T1224" s="23">
        <f t="shared" si="1049"/>
        <v>0</v>
      </c>
      <c r="U1224" s="23">
        <f t="shared" si="1049"/>
        <v>0</v>
      </c>
      <c r="V1224" s="23">
        <f t="shared" si="1049"/>
        <v>0</v>
      </c>
      <c r="W1224" s="23">
        <f t="shared" si="1049"/>
        <v>0</v>
      </c>
      <c r="X1224" s="23">
        <f t="shared" si="1049"/>
        <v>0</v>
      </c>
      <c r="Y1224" s="23">
        <f t="shared" si="1049"/>
        <v>0</v>
      </c>
      <c r="Z1224" s="23">
        <f t="shared" si="1049"/>
        <v>0</v>
      </c>
      <c r="AA1224" s="23">
        <f t="shared" si="1049"/>
        <v>0</v>
      </c>
      <c r="AB1224" s="23">
        <f t="shared" si="1049"/>
        <v>0</v>
      </c>
      <c r="AC1224" s="23">
        <f t="shared" si="1049"/>
        <v>0</v>
      </c>
      <c r="AD1224" s="30"/>
      <c r="AE1224" s="100"/>
    </row>
    <row r="1225" spans="1:31" x14ac:dyDescent="0.25">
      <c r="A1225" s="99"/>
      <c r="B1225" s="95" t="s">
        <v>15</v>
      </c>
      <c r="C1225" s="19"/>
      <c r="D1225" s="20"/>
      <c r="E1225" s="20"/>
      <c r="F1225" s="19"/>
      <c r="G1225" s="23">
        <f t="shared" ref="G1225:AC1225" si="1050">G1140+G1171</f>
        <v>0</v>
      </c>
      <c r="H1225" s="23">
        <f t="shared" si="1050"/>
        <v>0</v>
      </c>
      <c r="I1225" s="23">
        <f t="shared" si="1050"/>
        <v>0</v>
      </c>
      <c r="J1225" s="23">
        <f t="shared" si="1050"/>
        <v>0</v>
      </c>
      <c r="K1225" s="23">
        <f t="shared" si="1050"/>
        <v>0</v>
      </c>
      <c r="L1225" s="23">
        <f t="shared" si="1050"/>
        <v>0</v>
      </c>
      <c r="M1225" s="23">
        <f t="shared" si="1050"/>
        <v>0</v>
      </c>
      <c r="N1225" s="23">
        <f t="shared" si="1050"/>
        <v>0</v>
      </c>
      <c r="O1225" s="23">
        <f t="shared" si="1050"/>
        <v>0</v>
      </c>
      <c r="P1225" s="23">
        <f t="shared" si="1050"/>
        <v>0</v>
      </c>
      <c r="Q1225" s="23">
        <f t="shared" si="1050"/>
        <v>0</v>
      </c>
      <c r="R1225" s="23">
        <f t="shared" si="1050"/>
        <v>0</v>
      </c>
      <c r="S1225" s="23">
        <f t="shared" si="1050"/>
        <v>0</v>
      </c>
      <c r="T1225" s="23">
        <f t="shared" si="1050"/>
        <v>0</v>
      </c>
      <c r="U1225" s="23">
        <f t="shared" si="1050"/>
        <v>0</v>
      </c>
      <c r="V1225" s="23">
        <f t="shared" si="1050"/>
        <v>0</v>
      </c>
      <c r="W1225" s="23">
        <f t="shared" si="1050"/>
        <v>0</v>
      </c>
      <c r="X1225" s="23">
        <f t="shared" si="1050"/>
        <v>0</v>
      </c>
      <c r="Y1225" s="23">
        <f t="shared" si="1050"/>
        <v>0</v>
      </c>
      <c r="Z1225" s="23">
        <f t="shared" si="1050"/>
        <v>0</v>
      </c>
      <c r="AA1225" s="23">
        <f t="shared" si="1050"/>
        <v>0</v>
      </c>
      <c r="AB1225" s="23">
        <f t="shared" si="1050"/>
        <v>0</v>
      </c>
      <c r="AC1225" s="23">
        <f t="shared" si="1050"/>
        <v>0</v>
      </c>
      <c r="AD1225" s="30"/>
      <c r="AE1225" s="100"/>
    </row>
    <row r="1226" spans="1:31" ht="13.2" customHeight="1" x14ac:dyDescent="0.25">
      <c r="A1226" s="99"/>
      <c r="B1226" s="95" t="s">
        <v>10</v>
      </c>
      <c r="C1226" s="19"/>
      <c r="D1226" s="20"/>
      <c r="E1226" s="20"/>
      <c r="F1226" s="19"/>
      <c r="G1226" s="23">
        <f t="shared" ref="G1226:AC1226" si="1051">G1141+G1172</f>
        <v>0</v>
      </c>
      <c r="H1226" s="23">
        <f t="shared" si="1051"/>
        <v>0</v>
      </c>
      <c r="I1226" s="23">
        <f t="shared" si="1051"/>
        <v>0</v>
      </c>
      <c r="J1226" s="23">
        <f t="shared" si="1051"/>
        <v>0</v>
      </c>
      <c r="K1226" s="23">
        <f t="shared" si="1051"/>
        <v>0</v>
      </c>
      <c r="L1226" s="23">
        <f t="shared" si="1051"/>
        <v>0</v>
      </c>
      <c r="M1226" s="23">
        <f t="shared" si="1051"/>
        <v>0</v>
      </c>
      <c r="N1226" s="23">
        <f t="shared" si="1051"/>
        <v>0</v>
      </c>
      <c r="O1226" s="23">
        <f t="shared" si="1051"/>
        <v>0</v>
      </c>
      <c r="P1226" s="23">
        <f t="shared" si="1051"/>
        <v>0</v>
      </c>
      <c r="Q1226" s="23">
        <f t="shared" si="1051"/>
        <v>0</v>
      </c>
      <c r="R1226" s="23">
        <f t="shared" si="1051"/>
        <v>0</v>
      </c>
      <c r="S1226" s="23">
        <f t="shared" si="1051"/>
        <v>0</v>
      </c>
      <c r="T1226" s="23">
        <f t="shared" si="1051"/>
        <v>0</v>
      </c>
      <c r="U1226" s="23">
        <f t="shared" si="1051"/>
        <v>0</v>
      </c>
      <c r="V1226" s="23">
        <f t="shared" si="1051"/>
        <v>0</v>
      </c>
      <c r="W1226" s="23">
        <f t="shared" si="1051"/>
        <v>0</v>
      </c>
      <c r="X1226" s="23">
        <f t="shared" si="1051"/>
        <v>0</v>
      </c>
      <c r="Y1226" s="23">
        <f t="shared" si="1051"/>
        <v>0</v>
      </c>
      <c r="Z1226" s="23">
        <f t="shared" si="1051"/>
        <v>0</v>
      </c>
      <c r="AA1226" s="23">
        <f t="shared" si="1051"/>
        <v>0</v>
      </c>
      <c r="AB1226" s="23">
        <f t="shared" si="1051"/>
        <v>0</v>
      </c>
      <c r="AC1226" s="23">
        <f t="shared" si="1051"/>
        <v>0</v>
      </c>
      <c r="AD1226" s="30"/>
      <c r="AE1226" s="100"/>
    </row>
    <row r="1227" spans="1:31" ht="13.2" customHeight="1" x14ac:dyDescent="0.25">
      <c r="A1227" s="107" t="s">
        <v>30</v>
      </c>
      <c r="B1227" s="95" t="s">
        <v>75</v>
      </c>
      <c r="C1227" s="19"/>
      <c r="D1227" s="20"/>
      <c r="E1227" s="20"/>
      <c r="F1227" s="19"/>
      <c r="G1227" s="34">
        <f>SUM(G1228:G1231)</f>
        <v>69417.2</v>
      </c>
      <c r="H1227" s="34">
        <f t="shared" ref="H1227:AC1227" si="1052">SUM(H1228:H1231)</f>
        <v>6055</v>
      </c>
      <c r="I1227" s="34">
        <f t="shared" si="1052"/>
        <v>8280</v>
      </c>
      <c r="J1227" s="34">
        <f t="shared" si="1052"/>
        <v>6055</v>
      </c>
      <c r="K1227" s="34">
        <f t="shared" si="1052"/>
        <v>15733</v>
      </c>
      <c r="L1227" s="34">
        <f t="shared" si="1052"/>
        <v>0</v>
      </c>
      <c r="M1227" s="34">
        <f t="shared" si="1052"/>
        <v>17661.2</v>
      </c>
      <c r="N1227" s="34">
        <f t="shared" si="1052"/>
        <v>0</v>
      </c>
      <c r="O1227" s="34">
        <f t="shared" si="1052"/>
        <v>27743</v>
      </c>
      <c r="P1227" s="34">
        <f t="shared" si="1052"/>
        <v>0</v>
      </c>
      <c r="Q1227" s="34">
        <f t="shared" si="1052"/>
        <v>79939.850999999995</v>
      </c>
      <c r="R1227" s="34">
        <f t="shared" si="1052"/>
        <v>6055</v>
      </c>
      <c r="S1227" s="34">
        <f t="shared" si="1052"/>
        <v>15227.7</v>
      </c>
      <c r="T1227" s="34">
        <f t="shared" si="1052"/>
        <v>6055</v>
      </c>
      <c r="U1227" s="34">
        <f t="shared" si="1052"/>
        <v>19099.351000000002</v>
      </c>
      <c r="V1227" s="34">
        <f t="shared" si="1052"/>
        <v>0</v>
      </c>
      <c r="W1227" s="34">
        <f t="shared" si="1052"/>
        <v>8930.1</v>
      </c>
      <c r="X1227" s="34">
        <f t="shared" si="1052"/>
        <v>0</v>
      </c>
      <c r="Y1227" s="34">
        <f t="shared" si="1052"/>
        <v>36682.699999999997</v>
      </c>
      <c r="Z1227" s="34">
        <f t="shared" si="1052"/>
        <v>0</v>
      </c>
      <c r="AA1227" s="34">
        <f t="shared" si="1052"/>
        <v>69417</v>
      </c>
      <c r="AB1227" s="34">
        <f t="shared" si="1052"/>
        <v>69417.2</v>
      </c>
      <c r="AC1227" s="34">
        <f t="shared" si="1052"/>
        <v>115517.2</v>
      </c>
      <c r="AD1227" s="30"/>
      <c r="AE1227" s="100"/>
    </row>
    <row r="1228" spans="1:31" x14ac:dyDescent="0.25">
      <c r="A1228" s="108"/>
      <c r="B1228" s="95" t="s">
        <v>13</v>
      </c>
      <c r="C1228" s="19"/>
      <c r="D1228" s="20"/>
      <c r="E1228" s="20"/>
      <c r="F1228" s="19"/>
      <c r="G1228" s="34">
        <f t="shared" ref="G1228:AC1228" si="1053">G1047+G1128+G1223</f>
        <v>68635.199999999997</v>
      </c>
      <c r="H1228" s="34">
        <f t="shared" si="1053"/>
        <v>6055</v>
      </c>
      <c r="I1228" s="34">
        <f t="shared" si="1053"/>
        <v>8280</v>
      </c>
      <c r="J1228" s="34">
        <f t="shared" si="1053"/>
        <v>6055</v>
      </c>
      <c r="K1228" s="34">
        <f t="shared" si="1053"/>
        <v>15733</v>
      </c>
      <c r="L1228" s="34">
        <f t="shared" si="1053"/>
        <v>0</v>
      </c>
      <c r="M1228" s="34">
        <f t="shared" si="1053"/>
        <v>17129.2</v>
      </c>
      <c r="N1228" s="34">
        <f t="shared" si="1053"/>
        <v>0</v>
      </c>
      <c r="O1228" s="34">
        <f t="shared" si="1053"/>
        <v>27493</v>
      </c>
      <c r="P1228" s="34">
        <f t="shared" si="1053"/>
        <v>0</v>
      </c>
      <c r="Q1228" s="34">
        <f>Q1047+Q1128+Q1223</f>
        <v>79157.850999999995</v>
      </c>
      <c r="R1228" s="34">
        <f t="shared" si="1053"/>
        <v>6055</v>
      </c>
      <c r="S1228" s="34">
        <f t="shared" si="1053"/>
        <v>14977.7</v>
      </c>
      <c r="T1228" s="34">
        <f t="shared" si="1053"/>
        <v>6055</v>
      </c>
      <c r="U1228" s="34">
        <f t="shared" si="1053"/>
        <v>19099.351000000002</v>
      </c>
      <c r="V1228" s="34">
        <f t="shared" si="1053"/>
        <v>0</v>
      </c>
      <c r="W1228" s="34">
        <f t="shared" si="1053"/>
        <v>8398.1</v>
      </c>
      <c r="X1228" s="34">
        <f t="shared" si="1053"/>
        <v>0</v>
      </c>
      <c r="Y1228" s="34">
        <f t="shared" si="1053"/>
        <v>36682.699999999997</v>
      </c>
      <c r="Z1228" s="34">
        <f t="shared" si="1053"/>
        <v>0</v>
      </c>
      <c r="AA1228" s="34">
        <f t="shared" si="1053"/>
        <v>68635</v>
      </c>
      <c r="AB1228" s="34">
        <f t="shared" si="1053"/>
        <v>68635.199999999997</v>
      </c>
      <c r="AC1228" s="34">
        <f t="shared" si="1053"/>
        <v>114735.2</v>
      </c>
      <c r="AD1228" s="30"/>
      <c r="AE1228" s="100"/>
    </row>
    <row r="1229" spans="1:31" x14ac:dyDescent="0.25">
      <c r="A1229" s="108"/>
      <c r="B1229" s="95" t="s">
        <v>14</v>
      </c>
      <c r="C1229" s="19"/>
      <c r="D1229" s="20"/>
      <c r="E1229" s="20"/>
      <c r="F1229" s="19"/>
      <c r="G1229" s="34">
        <f t="shared" ref="G1229:AC1229" si="1054">G1048+G1129+G1224</f>
        <v>0</v>
      </c>
      <c r="H1229" s="34">
        <f t="shared" si="1054"/>
        <v>0</v>
      </c>
      <c r="I1229" s="34">
        <f t="shared" si="1054"/>
        <v>0</v>
      </c>
      <c r="J1229" s="34">
        <f t="shared" si="1054"/>
        <v>0</v>
      </c>
      <c r="K1229" s="34">
        <f t="shared" si="1054"/>
        <v>0</v>
      </c>
      <c r="L1229" s="34">
        <f t="shared" si="1054"/>
        <v>0</v>
      </c>
      <c r="M1229" s="34">
        <f t="shared" si="1054"/>
        <v>0</v>
      </c>
      <c r="N1229" s="34">
        <f t="shared" si="1054"/>
        <v>0</v>
      </c>
      <c r="O1229" s="34">
        <f t="shared" si="1054"/>
        <v>0</v>
      </c>
      <c r="P1229" s="34">
        <f t="shared" si="1054"/>
        <v>0</v>
      </c>
      <c r="Q1229" s="34">
        <f t="shared" si="1054"/>
        <v>0</v>
      </c>
      <c r="R1229" s="34">
        <f t="shared" si="1054"/>
        <v>0</v>
      </c>
      <c r="S1229" s="34">
        <f t="shared" si="1054"/>
        <v>0</v>
      </c>
      <c r="T1229" s="34">
        <f t="shared" si="1054"/>
        <v>0</v>
      </c>
      <c r="U1229" s="34">
        <f t="shared" si="1054"/>
        <v>0</v>
      </c>
      <c r="V1229" s="34">
        <f t="shared" si="1054"/>
        <v>0</v>
      </c>
      <c r="W1229" s="34">
        <f t="shared" si="1054"/>
        <v>0</v>
      </c>
      <c r="X1229" s="34">
        <f t="shared" si="1054"/>
        <v>0</v>
      </c>
      <c r="Y1229" s="34">
        <f t="shared" si="1054"/>
        <v>0</v>
      </c>
      <c r="Z1229" s="34">
        <f t="shared" si="1054"/>
        <v>0</v>
      </c>
      <c r="AA1229" s="34">
        <f t="shared" si="1054"/>
        <v>0</v>
      </c>
      <c r="AB1229" s="34">
        <f t="shared" si="1054"/>
        <v>0</v>
      </c>
      <c r="AC1229" s="34">
        <f t="shared" si="1054"/>
        <v>0</v>
      </c>
      <c r="AD1229" s="30"/>
      <c r="AE1229" s="100"/>
    </row>
    <row r="1230" spans="1:31" ht="61.5" customHeight="1" x14ac:dyDescent="0.25">
      <c r="A1230" s="108"/>
      <c r="B1230" s="95" t="s">
        <v>15</v>
      </c>
      <c r="C1230" s="19"/>
      <c r="D1230" s="20"/>
      <c r="E1230" s="20"/>
      <c r="F1230" s="19"/>
      <c r="G1230" s="34">
        <f t="shared" ref="G1230:AC1230" si="1055">G1049+G1130+G1225</f>
        <v>782</v>
      </c>
      <c r="H1230" s="34">
        <f t="shared" si="1055"/>
        <v>0</v>
      </c>
      <c r="I1230" s="34">
        <f t="shared" si="1055"/>
        <v>0</v>
      </c>
      <c r="J1230" s="34">
        <f t="shared" si="1055"/>
        <v>0</v>
      </c>
      <c r="K1230" s="34">
        <f t="shared" si="1055"/>
        <v>0</v>
      </c>
      <c r="L1230" s="34">
        <f t="shared" si="1055"/>
        <v>0</v>
      </c>
      <c r="M1230" s="34">
        <f t="shared" si="1055"/>
        <v>532</v>
      </c>
      <c r="N1230" s="34">
        <f t="shared" si="1055"/>
        <v>0</v>
      </c>
      <c r="O1230" s="34">
        <f t="shared" si="1055"/>
        <v>250</v>
      </c>
      <c r="P1230" s="34">
        <f t="shared" si="1055"/>
        <v>0</v>
      </c>
      <c r="Q1230" s="34">
        <f t="shared" si="1055"/>
        <v>782</v>
      </c>
      <c r="R1230" s="34">
        <f t="shared" si="1055"/>
        <v>0</v>
      </c>
      <c r="S1230" s="34">
        <f t="shared" si="1055"/>
        <v>250</v>
      </c>
      <c r="T1230" s="34">
        <f t="shared" si="1055"/>
        <v>0</v>
      </c>
      <c r="U1230" s="34">
        <f t="shared" si="1055"/>
        <v>0</v>
      </c>
      <c r="V1230" s="34">
        <f t="shared" si="1055"/>
        <v>0</v>
      </c>
      <c r="W1230" s="34">
        <f t="shared" si="1055"/>
        <v>532</v>
      </c>
      <c r="X1230" s="34">
        <f t="shared" si="1055"/>
        <v>0</v>
      </c>
      <c r="Y1230" s="34">
        <f t="shared" si="1055"/>
        <v>0</v>
      </c>
      <c r="Z1230" s="34">
        <f t="shared" si="1055"/>
        <v>0</v>
      </c>
      <c r="AA1230" s="34">
        <f t="shared" si="1055"/>
        <v>782</v>
      </c>
      <c r="AB1230" s="34">
        <f t="shared" si="1055"/>
        <v>782</v>
      </c>
      <c r="AC1230" s="34">
        <f t="shared" si="1055"/>
        <v>782</v>
      </c>
      <c r="AD1230" s="30"/>
      <c r="AE1230" s="100"/>
    </row>
    <row r="1231" spans="1:31" ht="13.2" customHeight="1" x14ac:dyDescent="0.25">
      <c r="A1231" s="109"/>
      <c r="B1231" s="95" t="s">
        <v>12</v>
      </c>
      <c r="C1231" s="19"/>
      <c r="D1231" s="20"/>
      <c r="E1231" s="20"/>
      <c r="F1231" s="19"/>
      <c r="G1231" s="34">
        <f t="shared" ref="G1231:AC1231" si="1056">G1050+G1131+G1226</f>
        <v>0</v>
      </c>
      <c r="H1231" s="34">
        <f t="shared" si="1056"/>
        <v>0</v>
      </c>
      <c r="I1231" s="34">
        <f t="shared" si="1056"/>
        <v>0</v>
      </c>
      <c r="J1231" s="34">
        <f t="shared" si="1056"/>
        <v>0</v>
      </c>
      <c r="K1231" s="34">
        <f t="shared" si="1056"/>
        <v>0</v>
      </c>
      <c r="L1231" s="34">
        <f t="shared" si="1056"/>
        <v>0</v>
      </c>
      <c r="M1231" s="34">
        <f t="shared" si="1056"/>
        <v>0</v>
      </c>
      <c r="N1231" s="34">
        <f t="shared" si="1056"/>
        <v>0</v>
      </c>
      <c r="O1231" s="34">
        <f t="shared" si="1056"/>
        <v>0</v>
      </c>
      <c r="P1231" s="34">
        <f t="shared" si="1056"/>
        <v>0</v>
      </c>
      <c r="Q1231" s="34">
        <f t="shared" si="1056"/>
        <v>0</v>
      </c>
      <c r="R1231" s="34">
        <f t="shared" si="1056"/>
        <v>0</v>
      </c>
      <c r="S1231" s="34">
        <f t="shared" si="1056"/>
        <v>0</v>
      </c>
      <c r="T1231" s="34">
        <f t="shared" si="1056"/>
        <v>0</v>
      </c>
      <c r="U1231" s="34">
        <f t="shared" si="1056"/>
        <v>0</v>
      </c>
      <c r="V1231" s="34">
        <f t="shared" si="1056"/>
        <v>0</v>
      </c>
      <c r="W1231" s="34">
        <f t="shared" si="1056"/>
        <v>0</v>
      </c>
      <c r="X1231" s="34">
        <f t="shared" si="1056"/>
        <v>0</v>
      </c>
      <c r="Y1231" s="34">
        <f t="shared" si="1056"/>
        <v>0</v>
      </c>
      <c r="Z1231" s="34">
        <f t="shared" si="1056"/>
        <v>0</v>
      </c>
      <c r="AA1231" s="34">
        <f t="shared" si="1056"/>
        <v>0</v>
      </c>
      <c r="AB1231" s="34">
        <f t="shared" si="1056"/>
        <v>0</v>
      </c>
      <c r="AC1231" s="34">
        <f t="shared" si="1056"/>
        <v>0</v>
      </c>
      <c r="AD1231" s="30"/>
      <c r="AE1231" s="100"/>
    </row>
    <row r="1232" spans="1:31" ht="26.4" customHeight="1" x14ac:dyDescent="0.25">
      <c r="A1232" s="122" t="s">
        <v>283</v>
      </c>
      <c r="B1232" s="129"/>
      <c r="C1232" s="129"/>
      <c r="D1232" s="129"/>
      <c r="E1232" s="129"/>
      <c r="F1232" s="129"/>
      <c r="G1232" s="129"/>
      <c r="H1232" s="129"/>
      <c r="I1232" s="129"/>
      <c r="J1232" s="129"/>
      <c r="K1232" s="129"/>
      <c r="L1232" s="129"/>
      <c r="M1232" s="129"/>
      <c r="N1232" s="129"/>
      <c r="O1232" s="129"/>
      <c r="P1232" s="129"/>
      <c r="Q1232" s="129"/>
      <c r="R1232" s="129"/>
      <c r="S1232" s="129"/>
      <c r="T1232" s="129"/>
      <c r="U1232" s="129"/>
      <c r="V1232" s="129"/>
      <c r="W1232" s="129"/>
      <c r="X1232" s="129"/>
      <c r="Y1232" s="129"/>
      <c r="Z1232" s="129"/>
      <c r="AA1232" s="129"/>
      <c r="AB1232" s="129"/>
      <c r="AC1232" s="129"/>
      <c r="AD1232" s="129"/>
      <c r="AE1232" s="130"/>
    </row>
    <row r="1233" spans="1:31" ht="28.2" customHeight="1" x14ac:dyDescent="0.25">
      <c r="A1233" s="122" t="s">
        <v>284</v>
      </c>
      <c r="B1233" s="129"/>
      <c r="C1233" s="129"/>
      <c r="D1233" s="129"/>
      <c r="E1233" s="129"/>
      <c r="F1233" s="129"/>
      <c r="G1233" s="129"/>
      <c r="H1233" s="129"/>
      <c r="I1233" s="129"/>
      <c r="J1233" s="129"/>
      <c r="K1233" s="129"/>
      <c r="L1233" s="129"/>
      <c r="M1233" s="129"/>
      <c r="N1233" s="129"/>
      <c r="O1233" s="129"/>
      <c r="P1233" s="129"/>
      <c r="Q1233" s="129"/>
      <c r="R1233" s="129"/>
      <c r="S1233" s="129"/>
      <c r="T1233" s="129"/>
      <c r="U1233" s="129"/>
      <c r="V1233" s="129"/>
      <c r="W1233" s="129"/>
      <c r="X1233" s="129"/>
      <c r="Y1233" s="129"/>
      <c r="Z1233" s="129"/>
      <c r="AA1233" s="129"/>
      <c r="AB1233" s="129"/>
      <c r="AC1233" s="129"/>
      <c r="AD1233" s="129"/>
      <c r="AE1233" s="130"/>
    </row>
    <row r="1234" spans="1:31" ht="25.2" customHeight="1" x14ac:dyDescent="0.25">
      <c r="A1234" s="122" t="s">
        <v>285</v>
      </c>
      <c r="B1234" s="129"/>
      <c r="C1234" s="129"/>
      <c r="D1234" s="129"/>
      <c r="E1234" s="129"/>
      <c r="F1234" s="129"/>
      <c r="G1234" s="129"/>
      <c r="H1234" s="129"/>
      <c r="I1234" s="129"/>
      <c r="J1234" s="129"/>
      <c r="K1234" s="129"/>
      <c r="L1234" s="129"/>
      <c r="M1234" s="129"/>
      <c r="N1234" s="129"/>
      <c r="O1234" s="129"/>
      <c r="P1234" s="129"/>
      <c r="Q1234" s="129"/>
      <c r="R1234" s="129"/>
      <c r="S1234" s="129"/>
      <c r="T1234" s="129"/>
      <c r="U1234" s="129"/>
      <c r="V1234" s="129"/>
      <c r="W1234" s="129"/>
      <c r="X1234" s="129"/>
      <c r="Y1234" s="129"/>
      <c r="Z1234" s="129"/>
      <c r="AA1234" s="129"/>
      <c r="AB1234" s="129"/>
      <c r="AC1234" s="129"/>
      <c r="AD1234" s="129"/>
      <c r="AE1234" s="130"/>
    </row>
    <row r="1235" spans="1:31" ht="36" customHeight="1" x14ac:dyDescent="0.25">
      <c r="A1235" s="122" t="s">
        <v>286</v>
      </c>
      <c r="B1235" s="129"/>
      <c r="C1235" s="129"/>
      <c r="D1235" s="129"/>
      <c r="E1235" s="129"/>
      <c r="F1235" s="129"/>
      <c r="G1235" s="129"/>
      <c r="H1235" s="129"/>
      <c r="I1235" s="129"/>
      <c r="J1235" s="129"/>
      <c r="K1235" s="129"/>
      <c r="L1235" s="129"/>
      <c r="M1235" s="129"/>
      <c r="N1235" s="129"/>
      <c r="O1235" s="129"/>
      <c r="P1235" s="129"/>
      <c r="Q1235" s="129"/>
      <c r="R1235" s="129"/>
      <c r="S1235" s="129"/>
      <c r="T1235" s="129"/>
      <c r="U1235" s="129"/>
      <c r="V1235" s="129"/>
      <c r="W1235" s="129"/>
      <c r="X1235" s="129"/>
      <c r="Y1235" s="129"/>
      <c r="Z1235" s="129"/>
      <c r="AA1235" s="129"/>
      <c r="AB1235" s="129"/>
      <c r="AC1235" s="129"/>
      <c r="AD1235" s="129"/>
      <c r="AE1235" s="130"/>
    </row>
    <row r="1236" spans="1:31" ht="39.6" customHeight="1" x14ac:dyDescent="0.25">
      <c r="A1236" s="99" t="s">
        <v>287</v>
      </c>
      <c r="B1236" s="95" t="s">
        <v>170</v>
      </c>
      <c r="C1236" s="19"/>
      <c r="D1236" s="20"/>
      <c r="E1236" s="20"/>
      <c r="F1236" s="19"/>
      <c r="G1236" s="23">
        <f>G1243</f>
        <v>4</v>
      </c>
      <c r="H1236" s="23">
        <f t="shared" ref="H1236:AC1236" si="1057">H1243</f>
        <v>0</v>
      </c>
      <c r="I1236" s="23">
        <f t="shared" si="1057"/>
        <v>1</v>
      </c>
      <c r="J1236" s="23">
        <f t="shared" si="1057"/>
        <v>0</v>
      </c>
      <c r="K1236" s="23">
        <f t="shared" si="1057"/>
        <v>1</v>
      </c>
      <c r="L1236" s="23">
        <f t="shared" si="1057"/>
        <v>0</v>
      </c>
      <c r="M1236" s="23">
        <f t="shared" si="1057"/>
        <v>1</v>
      </c>
      <c r="N1236" s="23">
        <f t="shared" si="1057"/>
        <v>0</v>
      </c>
      <c r="O1236" s="23">
        <f t="shared" si="1057"/>
        <v>1</v>
      </c>
      <c r="P1236" s="23">
        <f t="shared" si="1057"/>
        <v>0</v>
      </c>
      <c r="Q1236" s="23">
        <f>Q1243+Q1250+Q1257</f>
        <v>6</v>
      </c>
      <c r="R1236" s="23">
        <f t="shared" ref="R1236:Z1236" si="1058">R1243+R1250</f>
        <v>0</v>
      </c>
      <c r="S1236" s="23">
        <f t="shared" ref="S1236:X1236" si="1059">S1243+S1250+S1257</f>
        <v>0</v>
      </c>
      <c r="T1236" s="23">
        <f t="shared" si="1059"/>
        <v>0</v>
      </c>
      <c r="U1236" s="23">
        <f t="shared" si="1059"/>
        <v>2</v>
      </c>
      <c r="V1236" s="23">
        <f t="shared" si="1059"/>
        <v>0</v>
      </c>
      <c r="W1236" s="23">
        <f t="shared" si="1059"/>
        <v>4</v>
      </c>
      <c r="X1236" s="23">
        <f t="shared" si="1059"/>
        <v>0</v>
      </c>
      <c r="Y1236" s="23">
        <f t="shared" ref="Y1236" si="1060">Y1243+Y1250+Y1257</f>
        <v>0</v>
      </c>
      <c r="Z1236" s="23">
        <f t="shared" si="1058"/>
        <v>0</v>
      </c>
      <c r="AA1236" s="23">
        <v>6</v>
      </c>
      <c r="AB1236" s="23">
        <v>6</v>
      </c>
      <c r="AC1236" s="23">
        <f t="shared" si="1057"/>
        <v>0</v>
      </c>
      <c r="AD1236" s="107" t="s">
        <v>288</v>
      </c>
      <c r="AE1236" s="100" t="s">
        <v>613</v>
      </c>
    </row>
    <row r="1237" spans="1:31" ht="42" customHeight="1" x14ac:dyDescent="0.25">
      <c r="A1237" s="99"/>
      <c r="B1237" s="95" t="s">
        <v>6</v>
      </c>
      <c r="C1237" s="19"/>
      <c r="D1237" s="20"/>
      <c r="E1237" s="20"/>
      <c r="F1237" s="19"/>
      <c r="G1237" s="23">
        <f>ROUND(G1238/G1236,1)</f>
        <v>0</v>
      </c>
      <c r="H1237" s="23" t="e">
        <f t="shared" ref="H1237:AC1237" si="1061">ROUND(H1238/H1236,1)</f>
        <v>#DIV/0!</v>
      </c>
      <c r="I1237" s="23">
        <f t="shared" si="1061"/>
        <v>0</v>
      </c>
      <c r="J1237" s="23" t="e">
        <f t="shared" si="1061"/>
        <v>#DIV/0!</v>
      </c>
      <c r="K1237" s="23">
        <f t="shared" si="1061"/>
        <v>0</v>
      </c>
      <c r="L1237" s="23" t="e">
        <f t="shared" si="1061"/>
        <v>#DIV/0!</v>
      </c>
      <c r="M1237" s="23">
        <f t="shared" si="1061"/>
        <v>0</v>
      </c>
      <c r="N1237" s="23" t="e">
        <f t="shared" si="1061"/>
        <v>#DIV/0!</v>
      </c>
      <c r="O1237" s="23">
        <f t="shared" si="1061"/>
        <v>0</v>
      </c>
      <c r="P1237" s="23" t="e">
        <f t="shared" si="1061"/>
        <v>#DIV/0!</v>
      </c>
      <c r="Q1237" s="23">
        <f>ROUND(Q1238/Q1236,1)</f>
        <v>375</v>
      </c>
      <c r="R1237" s="23" t="e">
        <f t="shared" ref="R1237:AB1237" si="1062">ROUND(R1238/R1236,1)</f>
        <v>#DIV/0!</v>
      </c>
      <c r="S1237" s="27" t="e">
        <f t="shared" si="1062"/>
        <v>#DIV/0!</v>
      </c>
      <c r="T1237" s="23" t="e">
        <f t="shared" si="1062"/>
        <v>#DIV/0!</v>
      </c>
      <c r="U1237" s="23">
        <f t="shared" si="1062"/>
        <v>625</v>
      </c>
      <c r="V1237" s="23" t="e">
        <f t="shared" si="1062"/>
        <v>#DIV/0!</v>
      </c>
      <c r="W1237" s="27">
        <f t="shared" si="1062"/>
        <v>250</v>
      </c>
      <c r="X1237" s="23" t="e">
        <f t="shared" si="1062"/>
        <v>#DIV/0!</v>
      </c>
      <c r="Y1237" s="27" t="e">
        <f t="shared" si="1062"/>
        <v>#DIV/0!</v>
      </c>
      <c r="Z1237" s="23" t="e">
        <f t="shared" si="1062"/>
        <v>#DIV/0!</v>
      </c>
      <c r="AA1237" s="27">
        <f t="shared" si="1062"/>
        <v>0</v>
      </c>
      <c r="AB1237" s="27">
        <f t="shared" si="1062"/>
        <v>0</v>
      </c>
      <c r="AC1237" s="27" t="e">
        <f t="shared" si="1061"/>
        <v>#DIV/0!</v>
      </c>
      <c r="AD1237" s="108"/>
      <c r="AE1237" s="100"/>
    </row>
    <row r="1238" spans="1:31" ht="31.2" customHeight="1" x14ac:dyDescent="0.25">
      <c r="A1238" s="99"/>
      <c r="B1238" s="95" t="s">
        <v>101</v>
      </c>
      <c r="C1238" s="19"/>
      <c r="D1238" s="20"/>
      <c r="E1238" s="20"/>
      <c r="F1238" s="19"/>
      <c r="G1238" s="23">
        <f t="shared" ref="G1238:AC1238" si="1063">SUM(G1239:G1242)</f>
        <v>0</v>
      </c>
      <c r="H1238" s="23">
        <f t="shared" si="1063"/>
        <v>0</v>
      </c>
      <c r="I1238" s="23">
        <f t="shared" si="1063"/>
        <v>0</v>
      </c>
      <c r="J1238" s="23">
        <f t="shared" si="1063"/>
        <v>0</v>
      </c>
      <c r="K1238" s="23">
        <f t="shared" si="1063"/>
        <v>0</v>
      </c>
      <c r="L1238" s="23">
        <f t="shared" si="1063"/>
        <v>0</v>
      </c>
      <c r="M1238" s="23">
        <f t="shared" si="1063"/>
        <v>0</v>
      </c>
      <c r="N1238" s="23">
        <f t="shared" si="1063"/>
        <v>0</v>
      </c>
      <c r="O1238" s="23">
        <f t="shared" si="1063"/>
        <v>0</v>
      </c>
      <c r="P1238" s="23">
        <f t="shared" si="1063"/>
        <v>0</v>
      </c>
      <c r="Q1238" s="23">
        <f t="shared" si="1063"/>
        <v>2250</v>
      </c>
      <c r="R1238" s="23">
        <f t="shared" si="1063"/>
        <v>200</v>
      </c>
      <c r="S1238" s="23">
        <f t="shared" si="1063"/>
        <v>0</v>
      </c>
      <c r="T1238" s="23">
        <f t="shared" si="1063"/>
        <v>0</v>
      </c>
      <c r="U1238" s="23">
        <f t="shared" si="1063"/>
        <v>1250</v>
      </c>
      <c r="V1238" s="23">
        <f t="shared" si="1063"/>
        <v>0</v>
      </c>
      <c r="W1238" s="23">
        <f t="shared" si="1063"/>
        <v>1000</v>
      </c>
      <c r="X1238" s="23">
        <f t="shared" si="1063"/>
        <v>0</v>
      </c>
      <c r="Y1238" s="23">
        <f t="shared" si="1063"/>
        <v>0</v>
      </c>
      <c r="Z1238" s="23">
        <f t="shared" si="1063"/>
        <v>0</v>
      </c>
      <c r="AA1238" s="23">
        <f t="shared" si="1063"/>
        <v>0</v>
      </c>
      <c r="AB1238" s="23">
        <f t="shared" si="1063"/>
        <v>0</v>
      </c>
      <c r="AC1238" s="23">
        <f t="shared" si="1063"/>
        <v>0</v>
      </c>
      <c r="AD1238" s="108"/>
      <c r="AE1238" s="100"/>
    </row>
    <row r="1239" spans="1:31" ht="20.25" customHeight="1" x14ac:dyDescent="0.25">
      <c r="A1239" s="99"/>
      <c r="B1239" s="90" t="s">
        <v>7</v>
      </c>
      <c r="C1239" s="19">
        <v>136</v>
      </c>
      <c r="D1239" s="20" t="s">
        <v>42</v>
      </c>
      <c r="E1239" s="20" t="s">
        <v>186</v>
      </c>
      <c r="F1239" s="19">
        <v>244</v>
      </c>
      <c r="G1239" s="23">
        <f>G1246</f>
        <v>0</v>
      </c>
      <c r="H1239" s="23">
        <f t="shared" ref="H1239:P1239" si="1064">H1246</f>
        <v>0</v>
      </c>
      <c r="I1239" s="23">
        <f t="shared" si="1064"/>
        <v>0</v>
      </c>
      <c r="J1239" s="23">
        <f t="shared" si="1064"/>
        <v>0</v>
      </c>
      <c r="K1239" s="23">
        <f t="shared" si="1064"/>
        <v>0</v>
      </c>
      <c r="L1239" s="23">
        <f t="shared" si="1064"/>
        <v>0</v>
      </c>
      <c r="M1239" s="23">
        <f t="shared" si="1064"/>
        <v>0</v>
      </c>
      <c r="N1239" s="23">
        <f t="shared" si="1064"/>
        <v>0</v>
      </c>
      <c r="O1239" s="23">
        <f t="shared" si="1064"/>
        <v>0</v>
      </c>
      <c r="P1239" s="23">
        <f t="shared" si="1064"/>
        <v>0</v>
      </c>
      <c r="Q1239" s="23">
        <f>Q1246+Q1253+Q1260</f>
        <v>2250</v>
      </c>
      <c r="R1239" s="23">
        <f t="shared" ref="R1239:AB1239" si="1065">R1246+R1253+R1260</f>
        <v>200</v>
      </c>
      <c r="S1239" s="23">
        <f t="shared" si="1065"/>
        <v>0</v>
      </c>
      <c r="T1239" s="23">
        <f t="shared" si="1065"/>
        <v>0</v>
      </c>
      <c r="U1239" s="23">
        <f t="shared" si="1065"/>
        <v>1250</v>
      </c>
      <c r="V1239" s="23">
        <f t="shared" si="1065"/>
        <v>0</v>
      </c>
      <c r="W1239" s="23">
        <f t="shared" si="1065"/>
        <v>1000</v>
      </c>
      <c r="X1239" s="23">
        <f t="shared" si="1065"/>
        <v>0</v>
      </c>
      <c r="Y1239" s="23">
        <f t="shared" si="1065"/>
        <v>0</v>
      </c>
      <c r="Z1239" s="23">
        <f t="shared" si="1065"/>
        <v>0</v>
      </c>
      <c r="AA1239" s="23">
        <f t="shared" si="1065"/>
        <v>0</v>
      </c>
      <c r="AB1239" s="23">
        <f t="shared" si="1065"/>
        <v>0</v>
      </c>
      <c r="AC1239" s="23">
        <f t="shared" ref="AC1239" si="1066">AC1246+AC1253</f>
        <v>0</v>
      </c>
      <c r="AD1239" s="108"/>
      <c r="AE1239" s="100"/>
    </row>
    <row r="1240" spans="1:31" ht="24" customHeight="1" x14ac:dyDescent="0.25">
      <c r="A1240" s="99"/>
      <c r="B1240" s="95" t="s">
        <v>8</v>
      </c>
      <c r="C1240" s="19"/>
      <c r="D1240" s="20"/>
      <c r="E1240" s="20"/>
      <c r="F1240" s="19"/>
      <c r="G1240" s="23">
        <f>G1247</f>
        <v>0</v>
      </c>
      <c r="H1240" s="23">
        <f t="shared" ref="H1240:AC1242" si="1067">H1247</f>
        <v>0</v>
      </c>
      <c r="I1240" s="23">
        <f t="shared" si="1067"/>
        <v>0</v>
      </c>
      <c r="J1240" s="23">
        <f t="shared" si="1067"/>
        <v>0</v>
      </c>
      <c r="K1240" s="23">
        <f t="shared" si="1067"/>
        <v>0</v>
      </c>
      <c r="L1240" s="23">
        <f t="shared" si="1067"/>
        <v>0</v>
      </c>
      <c r="M1240" s="23">
        <f t="shared" si="1067"/>
        <v>0</v>
      </c>
      <c r="N1240" s="23">
        <f t="shared" si="1067"/>
        <v>0</v>
      </c>
      <c r="O1240" s="23">
        <f t="shared" si="1067"/>
        <v>0</v>
      </c>
      <c r="P1240" s="23">
        <f t="shared" si="1067"/>
        <v>0</v>
      </c>
      <c r="Q1240" s="23">
        <f t="shared" si="1067"/>
        <v>0</v>
      </c>
      <c r="R1240" s="23">
        <f t="shared" si="1067"/>
        <v>0</v>
      </c>
      <c r="S1240" s="23">
        <f t="shared" si="1067"/>
        <v>0</v>
      </c>
      <c r="T1240" s="23">
        <f t="shared" si="1067"/>
        <v>0</v>
      </c>
      <c r="U1240" s="23">
        <f t="shared" si="1067"/>
        <v>0</v>
      </c>
      <c r="V1240" s="23">
        <f t="shared" si="1067"/>
        <v>0</v>
      </c>
      <c r="W1240" s="23">
        <f t="shared" si="1067"/>
        <v>0</v>
      </c>
      <c r="X1240" s="23">
        <f t="shared" si="1067"/>
        <v>0</v>
      </c>
      <c r="Y1240" s="23">
        <f t="shared" si="1067"/>
        <v>0</v>
      </c>
      <c r="Z1240" s="23">
        <f t="shared" si="1067"/>
        <v>0</v>
      </c>
      <c r="AA1240" s="23">
        <f t="shared" si="1067"/>
        <v>0</v>
      </c>
      <c r="AB1240" s="23">
        <f t="shared" si="1067"/>
        <v>0</v>
      </c>
      <c r="AC1240" s="23">
        <f t="shared" si="1067"/>
        <v>0</v>
      </c>
      <c r="AD1240" s="108"/>
      <c r="AE1240" s="100"/>
    </row>
    <row r="1241" spans="1:31" ht="15.75" customHeight="1" x14ac:dyDescent="0.25">
      <c r="A1241" s="99"/>
      <c r="B1241" s="95" t="s">
        <v>9</v>
      </c>
      <c r="C1241" s="19"/>
      <c r="D1241" s="20"/>
      <c r="E1241" s="20"/>
      <c r="F1241" s="19"/>
      <c r="G1241" s="23">
        <f t="shared" ref="G1241:V1242" si="1068">G1248</f>
        <v>0</v>
      </c>
      <c r="H1241" s="23">
        <f t="shared" si="1068"/>
        <v>0</v>
      </c>
      <c r="I1241" s="23">
        <f t="shared" si="1068"/>
        <v>0</v>
      </c>
      <c r="J1241" s="23">
        <f t="shared" si="1068"/>
        <v>0</v>
      </c>
      <c r="K1241" s="23">
        <f t="shared" si="1068"/>
        <v>0</v>
      </c>
      <c r="L1241" s="23">
        <f t="shared" si="1068"/>
        <v>0</v>
      </c>
      <c r="M1241" s="23">
        <f t="shared" si="1068"/>
        <v>0</v>
      </c>
      <c r="N1241" s="23">
        <f t="shared" si="1068"/>
        <v>0</v>
      </c>
      <c r="O1241" s="23">
        <f t="shared" si="1068"/>
        <v>0</v>
      </c>
      <c r="P1241" s="23">
        <f t="shared" si="1068"/>
        <v>0</v>
      </c>
      <c r="Q1241" s="23">
        <f t="shared" si="1068"/>
        <v>0</v>
      </c>
      <c r="R1241" s="23">
        <f t="shared" si="1068"/>
        <v>0</v>
      </c>
      <c r="S1241" s="23">
        <f t="shared" si="1068"/>
        <v>0</v>
      </c>
      <c r="T1241" s="23">
        <f t="shared" si="1068"/>
        <v>0</v>
      </c>
      <c r="U1241" s="23">
        <f t="shared" si="1068"/>
        <v>0</v>
      </c>
      <c r="V1241" s="23">
        <f t="shared" si="1068"/>
        <v>0</v>
      </c>
      <c r="W1241" s="23">
        <f t="shared" si="1067"/>
        <v>0</v>
      </c>
      <c r="X1241" s="23">
        <f t="shared" si="1067"/>
        <v>0</v>
      </c>
      <c r="Y1241" s="23">
        <f t="shared" si="1067"/>
        <v>0</v>
      </c>
      <c r="Z1241" s="23">
        <f t="shared" si="1067"/>
        <v>0</v>
      </c>
      <c r="AA1241" s="23">
        <f t="shared" si="1067"/>
        <v>0</v>
      </c>
      <c r="AB1241" s="23">
        <f t="shared" si="1067"/>
        <v>0</v>
      </c>
      <c r="AC1241" s="23">
        <f t="shared" si="1067"/>
        <v>0</v>
      </c>
      <c r="AD1241" s="108"/>
      <c r="AE1241" s="100"/>
    </row>
    <row r="1242" spans="1:31" ht="87.6" customHeight="1" x14ac:dyDescent="0.25">
      <c r="A1242" s="99"/>
      <c r="B1242" s="95" t="s">
        <v>10</v>
      </c>
      <c r="C1242" s="19"/>
      <c r="D1242" s="20"/>
      <c r="E1242" s="20"/>
      <c r="F1242" s="19"/>
      <c r="G1242" s="23">
        <f t="shared" si="1068"/>
        <v>0</v>
      </c>
      <c r="H1242" s="23">
        <f t="shared" si="1067"/>
        <v>0</v>
      </c>
      <c r="I1242" s="23">
        <f t="shared" si="1067"/>
        <v>0</v>
      </c>
      <c r="J1242" s="23">
        <f t="shared" si="1067"/>
        <v>0</v>
      </c>
      <c r="K1242" s="23">
        <f t="shared" si="1067"/>
        <v>0</v>
      </c>
      <c r="L1242" s="23">
        <f t="shared" si="1067"/>
        <v>0</v>
      </c>
      <c r="M1242" s="23">
        <f t="shared" si="1067"/>
        <v>0</v>
      </c>
      <c r="N1242" s="23">
        <f t="shared" si="1067"/>
        <v>0</v>
      </c>
      <c r="O1242" s="23">
        <f t="shared" si="1067"/>
        <v>0</v>
      </c>
      <c r="P1242" s="23">
        <f t="shared" si="1067"/>
        <v>0</v>
      </c>
      <c r="Q1242" s="23">
        <f t="shared" si="1067"/>
        <v>0</v>
      </c>
      <c r="R1242" s="23">
        <f t="shared" si="1067"/>
        <v>0</v>
      </c>
      <c r="S1242" s="23">
        <f t="shared" si="1067"/>
        <v>0</v>
      </c>
      <c r="T1242" s="23">
        <f t="shared" si="1067"/>
        <v>0</v>
      </c>
      <c r="U1242" s="23">
        <f t="shared" si="1067"/>
        <v>0</v>
      </c>
      <c r="V1242" s="23">
        <f t="shared" si="1067"/>
        <v>0</v>
      </c>
      <c r="W1242" s="23">
        <f t="shared" si="1067"/>
        <v>0</v>
      </c>
      <c r="X1242" s="23">
        <f t="shared" si="1067"/>
        <v>0</v>
      </c>
      <c r="Y1242" s="23">
        <f t="shared" si="1067"/>
        <v>0</v>
      </c>
      <c r="Z1242" s="23">
        <f t="shared" si="1067"/>
        <v>0</v>
      </c>
      <c r="AA1242" s="23">
        <f t="shared" si="1067"/>
        <v>0</v>
      </c>
      <c r="AB1242" s="23">
        <f t="shared" si="1067"/>
        <v>0</v>
      </c>
      <c r="AC1242" s="23">
        <f t="shared" si="1067"/>
        <v>0</v>
      </c>
      <c r="AD1242" s="109"/>
      <c r="AE1242" s="100"/>
    </row>
    <row r="1243" spans="1:31" ht="23.4" customHeight="1" x14ac:dyDescent="0.25">
      <c r="A1243" s="99" t="s">
        <v>563</v>
      </c>
      <c r="B1243" s="95" t="s">
        <v>170</v>
      </c>
      <c r="C1243" s="19"/>
      <c r="D1243" s="20"/>
      <c r="E1243" s="20"/>
      <c r="F1243" s="19"/>
      <c r="G1243" s="23">
        <f>I1243+K1243+M1243+O1243</f>
        <v>4</v>
      </c>
      <c r="H1243" s="23">
        <f>J1243+L1243+N1243+P1243</f>
        <v>0</v>
      </c>
      <c r="I1243" s="23">
        <v>1</v>
      </c>
      <c r="J1243" s="23"/>
      <c r="K1243" s="23">
        <v>1</v>
      </c>
      <c r="L1243" s="23"/>
      <c r="M1243" s="23">
        <v>1</v>
      </c>
      <c r="N1243" s="23"/>
      <c r="O1243" s="23">
        <v>1</v>
      </c>
      <c r="P1243" s="23"/>
      <c r="Q1243" s="23">
        <v>1</v>
      </c>
      <c r="R1243" s="23">
        <f>T1243+V1243+X1243+Z1243</f>
        <v>0</v>
      </c>
      <c r="S1243" s="23">
        <v>0</v>
      </c>
      <c r="T1243" s="23"/>
      <c r="U1243" s="23">
        <v>1</v>
      </c>
      <c r="V1243" s="23"/>
      <c r="W1243" s="23"/>
      <c r="X1243" s="23"/>
      <c r="Y1243" s="23"/>
      <c r="Z1243" s="23"/>
      <c r="AA1243" s="23">
        <v>1</v>
      </c>
      <c r="AB1243" s="23">
        <v>1</v>
      </c>
      <c r="AC1243" s="23"/>
      <c r="AD1243" s="107" t="s">
        <v>561</v>
      </c>
      <c r="AE1243" s="107" t="s">
        <v>614</v>
      </c>
    </row>
    <row r="1244" spans="1:31" ht="27.6" customHeight="1" x14ac:dyDescent="0.25">
      <c r="A1244" s="99"/>
      <c r="B1244" s="95" t="s">
        <v>6</v>
      </c>
      <c r="C1244" s="19"/>
      <c r="D1244" s="20"/>
      <c r="E1244" s="20"/>
      <c r="F1244" s="19"/>
      <c r="G1244" s="23">
        <f t="shared" ref="G1244:AC1244" si="1069">ROUND(G1245/G1243,1)</f>
        <v>0</v>
      </c>
      <c r="H1244" s="23" t="e">
        <f t="shared" si="1069"/>
        <v>#DIV/0!</v>
      </c>
      <c r="I1244" s="23">
        <f t="shared" si="1069"/>
        <v>0</v>
      </c>
      <c r="J1244" s="23" t="e">
        <f t="shared" si="1069"/>
        <v>#DIV/0!</v>
      </c>
      <c r="K1244" s="23">
        <v>0</v>
      </c>
      <c r="L1244" s="23" t="e">
        <f t="shared" si="1069"/>
        <v>#DIV/0!</v>
      </c>
      <c r="M1244" s="23">
        <f t="shared" si="1069"/>
        <v>0</v>
      </c>
      <c r="N1244" s="23" t="e">
        <f t="shared" si="1069"/>
        <v>#DIV/0!</v>
      </c>
      <c r="O1244" s="23">
        <f t="shared" si="1069"/>
        <v>0</v>
      </c>
      <c r="P1244" s="23" t="e">
        <f t="shared" si="1069"/>
        <v>#DIV/0!</v>
      </c>
      <c r="Q1244" s="23">
        <f t="shared" si="1069"/>
        <v>1000</v>
      </c>
      <c r="R1244" s="23" t="e">
        <f t="shared" si="1069"/>
        <v>#DIV/0!</v>
      </c>
      <c r="S1244" s="27" t="e">
        <f t="shared" si="1069"/>
        <v>#DIV/0!</v>
      </c>
      <c r="T1244" s="23" t="e">
        <f t="shared" si="1069"/>
        <v>#DIV/0!</v>
      </c>
      <c r="U1244" s="23">
        <f t="shared" si="1069"/>
        <v>1000</v>
      </c>
      <c r="V1244" s="23" t="e">
        <f t="shared" si="1069"/>
        <v>#DIV/0!</v>
      </c>
      <c r="W1244" s="27" t="e">
        <f t="shared" si="1069"/>
        <v>#DIV/0!</v>
      </c>
      <c r="X1244" s="23" t="e">
        <f t="shared" si="1069"/>
        <v>#DIV/0!</v>
      </c>
      <c r="Y1244" s="27" t="e">
        <f t="shared" si="1069"/>
        <v>#DIV/0!</v>
      </c>
      <c r="Z1244" s="23" t="e">
        <f t="shared" si="1069"/>
        <v>#DIV/0!</v>
      </c>
      <c r="AA1244" s="27">
        <f t="shared" si="1069"/>
        <v>0</v>
      </c>
      <c r="AB1244" s="27">
        <f t="shared" si="1069"/>
        <v>0</v>
      </c>
      <c r="AC1244" s="23" t="e">
        <f t="shared" si="1069"/>
        <v>#DIV/0!</v>
      </c>
      <c r="AD1244" s="108"/>
      <c r="AE1244" s="108"/>
    </row>
    <row r="1245" spans="1:31" ht="31.2" customHeight="1" x14ac:dyDescent="0.25">
      <c r="A1245" s="99"/>
      <c r="B1245" s="95" t="s">
        <v>101</v>
      </c>
      <c r="C1245" s="19"/>
      <c r="D1245" s="20"/>
      <c r="E1245" s="20"/>
      <c r="F1245" s="19"/>
      <c r="G1245" s="23">
        <v>0</v>
      </c>
      <c r="H1245" s="23">
        <f t="shared" ref="H1245:P1245" si="1070">SUM(H1246:H1249)</f>
        <v>0</v>
      </c>
      <c r="I1245" s="23">
        <f t="shared" si="1070"/>
        <v>0</v>
      </c>
      <c r="J1245" s="23">
        <f t="shared" si="1070"/>
        <v>0</v>
      </c>
      <c r="K1245" s="23">
        <v>0</v>
      </c>
      <c r="L1245" s="23">
        <f t="shared" si="1070"/>
        <v>0</v>
      </c>
      <c r="M1245" s="23">
        <f t="shared" si="1070"/>
        <v>0</v>
      </c>
      <c r="N1245" s="23">
        <f t="shared" si="1070"/>
        <v>0</v>
      </c>
      <c r="O1245" s="23">
        <f t="shared" si="1070"/>
        <v>0</v>
      </c>
      <c r="P1245" s="23">
        <f t="shared" si="1070"/>
        <v>0</v>
      </c>
      <c r="Q1245" s="23">
        <f>Q1246</f>
        <v>1000</v>
      </c>
      <c r="R1245" s="23">
        <f t="shared" ref="R1245:AC1245" si="1071">R1246</f>
        <v>0</v>
      </c>
      <c r="S1245" s="23">
        <f t="shared" si="1071"/>
        <v>0</v>
      </c>
      <c r="T1245" s="23">
        <f t="shared" si="1071"/>
        <v>0</v>
      </c>
      <c r="U1245" s="23">
        <f t="shared" si="1071"/>
        <v>1000</v>
      </c>
      <c r="V1245" s="23">
        <f t="shared" si="1071"/>
        <v>0</v>
      </c>
      <c r="W1245" s="23">
        <f t="shared" si="1071"/>
        <v>0</v>
      </c>
      <c r="X1245" s="23">
        <f t="shared" si="1071"/>
        <v>0</v>
      </c>
      <c r="Y1245" s="23">
        <f t="shared" si="1071"/>
        <v>0</v>
      </c>
      <c r="Z1245" s="23">
        <f t="shared" si="1071"/>
        <v>0</v>
      </c>
      <c r="AA1245" s="23">
        <f t="shared" si="1071"/>
        <v>0</v>
      </c>
      <c r="AB1245" s="23">
        <f t="shared" si="1071"/>
        <v>0</v>
      </c>
      <c r="AC1245" s="23">
        <f t="shared" si="1071"/>
        <v>0</v>
      </c>
      <c r="AD1245" s="108"/>
      <c r="AE1245" s="108"/>
    </row>
    <row r="1246" spans="1:31" ht="20.25" customHeight="1" x14ac:dyDescent="0.25">
      <c r="A1246" s="99"/>
      <c r="B1246" s="95" t="s">
        <v>7</v>
      </c>
      <c r="C1246" s="19">
        <v>136</v>
      </c>
      <c r="D1246" s="20" t="s">
        <v>42</v>
      </c>
      <c r="E1246" s="20" t="s">
        <v>186</v>
      </c>
      <c r="F1246" s="19">
        <v>244</v>
      </c>
      <c r="G1246" s="23">
        <v>0</v>
      </c>
      <c r="H1246" s="23">
        <f t="shared" ref="G1246:H1249" si="1072">J1246+L1246+N1246+P1246</f>
        <v>0</v>
      </c>
      <c r="I1246" s="23">
        <v>0</v>
      </c>
      <c r="J1246" s="23"/>
      <c r="K1246" s="23">
        <v>0</v>
      </c>
      <c r="L1246" s="23">
        <v>0</v>
      </c>
      <c r="M1246" s="23">
        <v>0</v>
      </c>
      <c r="N1246" s="23">
        <v>0</v>
      </c>
      <c r="O1246" s="23">
        <v>0</v>
      </c>
      <c r="P1246" s="23"/>
      <c r="Q1246" s="23">
        <f>S1246+U1246+W1246+Y1246</f>
        <v>1000</v>
      </c>
      <c r="R1246" s="23"/>
      <c r="S1246" s="23">
        <v>0</v>
      </c>
      <c r="T1246" s="23"/>
      <c r="U1246" s="23">
        <v>1000</v>
      </c>
      <c r="V1246" s="23"/>
      <c r="W1246" s="23">
        <v>0</v>
      </c>
      <c r="X1246" s="23"/>
      <c r="Y1246" s="23">
        <v>0</v>
      </c>
      <c r="Z1246" s="23"/>
      <c r="AA1246" s="23">
        <v>0</v>
      </c>
      <c r="AB1246" s="23">
        <v>0</v>
      </c>
      <c r="AC1246" s="23">
        <v>0</v>
      </c>
      <c r="AD1246" s="108"/>
      <c r="AE1246" s="108"/>
    </row>
    <row r="1247" spans="1:31" ht="15.75" customHeight="1" x14ac:dyDescent="0.25">
      <c r="A1247" s="99"/>
      <c r="B1247" s="95" t="s">
        <v>8</v>
      </c>
      <c r="C1247" s="19"/>
      <c r="D1247" s="20"/>
      <c r="E1247" s="20"/>
      <c r="F1247" s="19"/>
      <c r="G1247" s="23">
        <f t="shared" si="1072"/>
        <v>0</v>
      </c>
      <c r="H1247" s="23">
        <f t="shared" si="1072"/>
        <v>0</v>
      </c>
      <c r="I1247" s="23">
        <v>0</v>
      </c>
      <c r="J1247" s="23"/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/>
      <c r="Q1247" s="23">
        <v>0</v>
      </c>
      <c r="R1247" s="23"/>
      <c r="S1247" s="23">
        <v>0</v>
      </c>
      <c r="T1247" s="23"/>
      <c r="U1247" s="23">
        <v>0</v>
      </c>
      <c r="V1247" s="23"/>
      <c r="W1247" s="23">
        <v>0</v>
      </c>
      <c r="X1247" s="23"/>
      <c r="Y1247" s="23">
        <v>0</v>
      </c>
      <c r="Z1247" s="23"/>
      <c r="AA1247" s="23">
        <v>0</v>
      </c>
      <c r="AB1247" s="23">
        <v>0</v>
      </c>
      <c r="AC1247" s="23">
        <v>0</v>
      </c>
      <c r="AD1247" s="108"/>
      <c r="AE1247" s="108"/>
    </row>
    <row r="1248" spans="1:31" ht="15.75" customHeight="1" x14ac:dyDescent="0.25">
      <c r="A1248" s="99"/>
      <c r="B1248" s="95" t="s">
        <v>9</v>
      </c>
      <c r="C1248" s="19"/>
      <c r="D1248" s="20"/>
      <c r="E1248" s="20"/>
      <c r="F1248" s="19"/>
      <c r="G1248" s="23">
        <f t="shared" si="1072"/>
        <v>0</v>
      </c>
      <c r="H1248" s="23">
        <f t="shared" si="1072"/>
        <v>0</v>
      </c>
      <c r="I1248" s="23">
        <v>0</v>
      </c>
      <c r="J1248" s="23"/>
      <c r="K1248" s="23">
        <v>0</v>
      </c>
      <c r="L1248" s="23">
        <v>0</v>
      </c>
      <c r="M1248" s="23">
        <v>0</v>
      </c>
      <c r="N1248" s="23">
        <v>0</v>
      </c>
      <c r="O1248" s="23">
        <v>0</v>
      </c>
      <c r="P1248" s="23"/>
      <c r="Q1248" s="23">
        <v>0</v>
      </c>
      <c r="R1248" s="23"/>
      <c r="S1248" s="23">
        <v>0</v>
      </c>
      <c r="T1248" s="23"/>
      <c r="U1248" s="23">
        <v>0</v>
      </c>
      <c r="V1248" s="23"/>
      <c r="W1248" s="23">
        <v>0</v>
      </c>
      <c r="X1248" s="23"/>
      <c r="Y1248" s="23">
        <v>0</v>
      </c>
      <c r="Z1248" s="23"/>
      <c r="AA1248" s="23">
        <v>0</v>
      </c>
      <c r="AB1248" s="23">
        <v>0</v>
      </c>
      <c r="AC1248" s="23">
        <v>0</v>
      </c>
      <c r="AD1248" s="108"/>
      <c r="AE1248" s="108"/>
    </row>
    <row r="1249" spans="1:31" ht="37.200000000000003" customHeight="1" x14ac:dyDescent="0.25">
      <c r="A1249" s="99"/>
      <c r="B1249" s="95" t="s">
        <v>10</v>
      </c>
      <c r="C1249" s="19"/>
      <c r="D1249" s="20"/>
      <c r="E1249" s="20"/>
      <c r="F1249" s="19"/>
      <c r="G1249" s="23">
        <f t="shared" si="1072"/>
        <v>0</v>
      </c>
      <c r="H1249" s="23">
        <f t="shared" si="1072"/>
        <v>0</v>
      </c>
      <c r="I1249" s="23">
        <v>0</v>
      </c>
      <c r="J1249" s="23"/>
      <c r="K1249" s="23">
        <v>0</v>
      </c>
      <c r="L1249" s="23"/>
      <c r="M1249" s="23"/>
      <c r="N1249" s="23"/>
      <c r="O1249" s="23">
        <v>0</v>
      </c>
      <c r="P1249" s="23"/>
      <c r="Q1249" s="23">
        <v>0</v>
      </c>
      <c r="R1249" s="23"/>
      <c r="S1249" s="23">
        <v>0</v>
      </c>
      <c r="T1249" s="23"/>
      <c r="U1249" s="23">
        <v>0</v>
      </c>
      <c r="V1249" s="23"/>
      <c r="W1249" s="23">
        <v>0</v>
      </c>
      <c r="X1249" s="23"/>
      <c r="Y1249" s="23">
        <v>0</v>
      </c>
      <c r="Z1249" s="23"/>
      <c r="AA1249" s="23">
        <v>0</v>
      </c>
      <c r="AB1249" s="23">
        <v>0</v>
      </c>
      <c r="AC1249" s="23">
        <v>0</v>
      </c>
      <c r="AD1249" s="109"/>
      <c r="AE1249" s="109"/>
    </row>
    <row r="1250" spans="1:31" ht="24.6" customHeight="1" x14ac:dyDescent="0.25">
      <c r="A1250" s="131" t="s">
        <v>546</v>
      </c>
      <c r="B1250" s="95" t="s">
        <v>146</v>
      </c>
      <c r="C1250" s="19"/>
      <c r="D1250" s="20"/>
      <c r="E1250" s="20"/>
      <c r="F1250" s="19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>
        <f>S1250+U1250+W1250+Y1250</f>
        <v>4</v>
      </c>
      <c r="R1250" s="23"/>
      <c r="S1250" s="23">
        <v>0</v>
      </c>
      <c r="T1250" s="23"/>
      <c r="U1250" s="23">
        <v>0</v>
      </c>
      <c r="V1250" s="23"/>
      <c r="W1250" s="23">
        <v>4</v>
      </c>
      <c r="X1250" s="23"/>
      <c r="Y1250" s="23">
        <v>0</v>
      </c>
      <c r="Z1250" s="23"/>
      <c r="AA1250" s="23">
        <v>4</v>
      </c>
      <c r="AB1250" s="23">
        <v>4</v>
      </c>
      <c r="AC1250" s="23"/>
      <c r="AD1250" s="107" t="s">
        <v>562</v>
      </c>
      <c r="AE1250" s="107" t="s">
        <v>560</v>
      </c>
    </row>
    <row r="1251" spans="1:31" ht="28.95" customHeight="1" x14ac:dyDescent="0.25">
      <c r="A1251" s="132"/>
      <c r="B1251" s="95" t="s">
        <v>6</v>
      </c>
      <c r="C1251" s="19"/>
      <c r="D1251" s="20"/>
      <c r="E1251" s="20"/>
      <c r="F1251" s="19"/>
      <c r="G1251" s="23"/>
      <c r="H1251" s="23">
        <v>0</v>
      </c>
      <c r="I1251" s="23"/>
      <c r="J1251" s="23"/>
      <c r="K1251" s="23"/>
      <c r="L1251" s="23"/>
      <c r="M1251" s="23"/>
      <c r="N1251" s="23"/>
      <c r="O1251" s="23"/>
      <c r="P1251" s="23"/>
      <c r="Q1251" s="23">
        <f t="shared" ref="Q1251:T1251" si="1073">ROUND(Q1253/Q1250,1)</f>
        <v>250</v>
      </c>
      <c r="R1251" s="23" t="e">
        <f t="shared" si="1073"/>
        <v>#DIV/0!</v>
      </c>
      <c r="S1251" s="27" t="e">
        <f t="shared" si="1073"/>
        <v>#DIV/0!</v>
      </c>
      <c r="T1251" s="23" t="e">
        <f t="shared" si="1073"/>
        <v>#DIV/0!</v>
      </c>
      <c r="U1251" s="23"/>
      <c r="V1251" s="23" t="e">
        <f t="shared" ref="V1251" si="1074">ROUND(V1253/V1250,1)</f>
        <v>#DIV/0!</v>
      </c>
      <c r="W1251" s="23">
        <f>ROUND(W1253/W1250,1)</f>
        <v>250</v>
      </c>
      <c r="X1251" s="23" t="e">
        <f t="shared" ref="X1251" si="1075">ROUND(X1253/X1250,1)</f>
        <v>#DIV/0!</v>
      </c>
      <c r="Y1251" s="27" t="e">
        <f t="shared" ref="Y1251:Z1251" si="1076">ROUND(Y1253/Y1250,1)</f>
        <v>#DIV/0!</v>
      </c>
      <c r="Z1251" s="23" t="e">
        <f t="shared" si="1076"/>
        <v>#DIV/0!</v>
      </c>
      <c r="AA1251" s="27">
        <f t="shared" ref="AA1251" si="1077">ROUND(AA1253/AA1250,1)</f>
        <v>0</v>
      </c>
      <c r="AB1251" s="27">
        <f t="shared" ref="AB1251" si="1078">ROUND(AB1253/AB1250,1)</f>
        <v>0</v>
      </c>
      <c r="AC1251" s="23"/>
      <c r="AD1251" s="108"/>
      <c r="AE1251" s="108"/>
    </row>
    <row r="1252" spans="1:31" ht="29.4" customHeight="1" x14ac:dyDescent="0.25">
      <c r="A1252" s="132"/>
      <c r="B1252" s="95" t="s">
        <v>101</v>
      </c>
      <c r="C1252" s="19"/>
      <c r="D1252" s="20"/>
      <c r="E1252" s="20"/>
      <c r="F1252" s="19"/>
      <c r="G1252" s="23">
        <v>0</v>
      </c>
      <c r="H1252" s="23"/>
      <c r="I1252" s="23">
        <v>0</v>
      </c>
      <c r="J1252" s="23">
        <v>0</v>
      </c>
      <c r="K1252" s="23">
        <v>0</v>
      </c>
      <c r="L1252" s="23">
        <v>0</v>
      </c>
      <c r="M1252" s="23">
        <v>0</v>
      </c>
      <c r="N1252" s="23">
        <v>0</v>
      </c>
      <c r="O1252" s="23">
        <v>0</v>
      </c>
      <c r="P1252" s="23"/>
      <c r="Q1252" s="23">
        <f>Q1253</f>
        <v>1000</v>
      </c>
      <c r="R1252" s="23">
        <f t="shared" ref="R1252:AC1252" si="1079">R1253</f>
        <v>200</v>
      </c>
      <c r="S1252" s="23">
        <f t="shared" si="1079"/>
        <v>0</v>
      </c>
      <c r="T1252" s="23">
        <f t="shared" si="1079"/>
        <v>0</v>
      </c>
      <c r="U1252" s="23">
        <f t="shared" si="1079"/>
        <v>0</v>
      </c>
      <c r="V1252" s="23">
        <f t="shared" si="1079"/>
        <v>0</v>
      </c>
      <c r="W1252" s="23">
        <v>1000</v>
      </c>
      <c r="X1252" s="23">
        <f t="shared" si="1079"/>
        <v>0</v>
      </c>
      <c r="Y1252" s="23">
        <f t="shared" si="1079"/>
        <v>0</v>
      </c>
      <c r="Z1252" s="23">
        <f t="shared" si="1079"/>
        <v>0</v>
      </c>
      <c r="AA1252" s="23">
        <f t="shared" si="1079"/>
        <v>0</v>
      </c>
      <c r="AB1252" s="23">
        <f t="shared" si="1079"/>
        <v>0</v>
      </c>
      <c r="AC1252" s="23">
        <f t="shared" si="1079"/>
        <v>0</v>
      </c>
      <c r="AD1252" s="108"/>
      <c r="AE1252" s="108"/>
    </row>
    <row r="1253" spans="1:31" ht="13.2" customHeight="1" x14ac:dyDescent="0.25">
      <c r="A1253" s="132"/>
      <c r="B1253" s="95" t="s">
        <v>7</v>
      </c>
      <c r="C1253" s="19">
        <v>136</v>
      </c>
      <c r="D1253" s="20" t="s">
        <v>42</v>
      </c>
      <c r="E1253" s="20" t="s">
        <v>520</v>
      </c>
      <c r="F1253" s="19">
        <v>244</v>
      </c>
      <c r="G1253" s="23">
        <v>0</v>
      </c>
      <c r="H1253" s="23">
        <v>0</v>
      </c>
      <c r="I1253" s="23">
        <v>0</v>
      </c>
      <c r="J1253" s="23">
        <v>0</v>
      </c>
      <c r="K1253" s="23">
        <v>0</v>
      </c>
      <c r="L1253" s="23">
        <v>0</v>
      </c>
      <c r="M1253" s="23">
        <v>0</v>
      </c>
      <c r="N1253" s="23">
        <v>0</v>
      </c>
      <c r="O1253" s="23">
        <v>0</v>
      </c>
      <c r="P1253" s="23"/>
      <c r="Q1253" s="23">
        <f>S1253+U1253+W1253+Y1253</f>
        <v>1000</v>
      </c>
      <c r="R1253" s="23">
        <v>200</v>
      </c>
      <c r="S1253" s="23">
        <v>0</v>
      </c>
      <c r="T1253" s="23"/>
      <c r="U1253" s="23">
        <v>0</v>
      </c>
      <c r="V1253" s="23">
        <v>0</v>
      </c>
      <c r="W1253" s="23">
        <v>1000</v>
      </c>
      <c r="X1253" s="23">
        <v>0</v>
      </c>
      <c r="Y1253" s="23">
        <v>0</v>
      </c>
      <c r="Z1253" s="23">
        <v>0</v>
      </c>
      <c r="AA1253" s="23">
        <v>0</v>
      </c>
      <c r="AB1253" s="23">
        <v>0</v>
      </c>
      <c r="AC1253" s="23">
        <v>0</v>
      </c>
      <c r="AD1253" s="108"/>
      <c r="AE1253" s="108"/>
    </row>
    <row r="1254" spans="1:31" ht="13.2" customHeight="1" x14ac:dyDescent="0.25">
      <c r="A1254" s="132"/>
      <c r="B1254" s="95" t="s">
        <v>8</v>
      </c>
      <c r="C1254" s="19"/>
      <c r="D1254" s="20"/>
      <c r="E1254" s="20"/>
      <c r="F1254" s="19"/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/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  <c r="V1254" s="23">
        <v>0</v>
      </c>
      <c r="W1254" s="23">
        <v>0</v>
      </c>
      <c r="X1254" s="23">
        <v>0</v>
      </c>
      <c r="Y1254" s="23">
        <v>0</v>
      </c>
      <c r="Z1254" s="23">
        <v>0</v>
      </c>
      <c r="AA1254" s="23">
        <v>0</v>
      </c>
      <c r="AB1254" s="23">
        <v>0</v>
      </c>
      <c r="AC1254" s="23">
        <v>0</v>
      </c>
      <c r="AD1254" s="108"/>
      <c r="AE1254" s="108"/>
    </row>
    <row r="1255" spans="1:31" ht="13.2" customHeight="1" x14ac:dyDescent="0.25">
      <c r="A1255" s="132"/>
      <c r="B1255" s="95" t="s">
        <v>9</v>
      </c>
      <c r="C1255" s="19"/>
      <c r="D1255" s="20"/>
      <c r="E1255" s="20"/>
      <c r="F1255" s="19"/>
      <c r="G1255" s="23">
        <v>0</v>
      </c>
      <c r="H1255" s="23">
        <v>0</v>
      </c>
      <c r="I1255" s="23">
        <v>0</v>
      </c>
      <c r="J1255" s="23">
        <v>0</v>
      </c>
      <c r="K1255" s="23">
        <v>0</v>
      </c>
      <c r="L1255" s="23">
        <v>0</v>
      </c>
      <c r="M1255" s="23">
        <v>0</v>
      </c>
      <c r="N1255" s="23">
        <v>0</v>
      </c>
      <c r="O1255" s="23">
        <v>0</v>
      </c>
      <c r="P1255" s="23"/>
      <c r="Q1255" s="23">
        <v>0</v>
      </c>
      <c r="R1255" s="23">
        <v>0</v>
      </c>
      <c r="S1255" s="23">
        <v>0</v>
      </c>
      <c r="T1255" s="23">
        <v>0</v>
      </c>
      <c r="U1255" s="23">
        <v>0</v>
      </c>
      <c r="V1255" s="23">
        <v>0</v>
      </c>
      <c r="W1255" s="23">
        <v>0</v>
      </c>
      <c r="X1255" s="23">
        <v>0</v>
      </c>
      <c r="Y1255" s="23">
        <v>0</v>
      </c>
      <c r="Z1255" s="23">
        <v>0</v>
      </c>
      <c r="AA1255" s="23">
        <v>0</v>
      </c>
      <c r="AB1255" s="23">
        <v>0</v>
      </c>
      <c r="AC1255" s="23">
        <v>0</v>
      </c>
      <c r="AD1255" s="108"/>
      <c r="AE1255" s="108"/>
    </row>
    <row r="1256" spans="1:31" ht="20.399999999999999" customHeight="1" x14ac:dyDescent="0.25">
      <c r="A1256" s="133"/>
      <c r="B1256" s="95" t="s">
        <v>10</v>
      </c>
      <c r="C1256" s="19"/>
      <c r="D1256" s="20"/>
      <c r="E1256" s="20"/>
      <c r="F1256" s="19"/>
      <c r="G1256" s="23">
        <v>0</v>
      </c>
      <c r="H1256" s="23">
        <v>0</v>
      </c>
      <c r="I1256" s="23">
        <v>0</v>
      </c>
      <c r="J1256" s="23">
        <v>0</v>
      </c>
      <c r="K1256" s="23">
        <v>0</v>
      </c>
      <c r="L1256" s="23">
        <v>0</v>
      </c>
      <c r="M1256" s="23">
        <v>0</v>
      </c>
      <c r="N1256" s="23">
        <v>0</v>
      </c>
      <c r="O1256" s="23">
        <v>0</v>
      </c>
      <c r="P1256" s="23"/>
      <c r="Q1256" s="23">
        <v>0</v>
      </c>
      <c r="R1256" s="23"/>
      <c r="S1256" s="23">
        <v>0</v>
      </c>
      <c r="T1256" s="23"/>
      <c r="U1256" s="23">
        <v>0</v>
      </c>
      <c r="V1256" s="23"/>
      <c r="W1256" s="23">
        <v>0</v>
      </c>
      <c r="X1256" s="23"/>
      <c r="Y1256" s="23">
        <v>0</v>
      </c>
      <c r="Z1256" s="23">
        <v>0</v>
      </c>
      <c r="AA1256" s="23">
        <v>0</v>
      </c>
      <c r="AB1256" s="23">
        <v>0</v>
      </c>
      <c r="AC1256" s="23">
        <v>0</v>
      </c>
      <c r="AD1256" s="109"/>
      <c r="AE1256" s="109"/>
    </row>
    <row r="1257" spans="1:31" ht="26.4" customHeight="1" x14ac:dyDescent="0.25">
      <c r="A1257" s="134" t="s">
        <v>564</v>
      </c>
      <c r="B1257" s="95" t="s">
        <v>77</v>
      </c>
      <c r="C1257" s="19"/>
      <c r="D1257" s="20"/>
      <c r="E1257" s="20"/>
      <c r="F1257" s="19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>
        <f>S1257+U1257+W1257+Y1257</f>
        <v>1</v>
      </c>
      <c r="R1257" s="23"/>
      <c r="S1257" s="23">
        <v>0</v>
      </c>
      <c r="T1257" s="23"/>
      <c r="U1257" s="23">
        <v>1</v>
      </c>
      <c r="V1257" s="23"/>
      <c r="W1257" s="23">
        <v>0</v>
      </c>
      <c r="X1257" s="23"/>
      <c r="Y1257" s="23">
        <v>0</v>
      </c>
      <c r="Z1257" s="23"/>
      <c r="AA1257" s="23">
        <v>1</v>
      </c>
      <c r="AB1257" s="23">
        <v>1</v>
      </c>
      <c r="AC1257" s="23"/>
      <c r="AD1257" s="107" t="s">
        <v>521</v>
      </c>
      <c r="AE1257" s="107" t="s">
        <v>578</v>
      </c>
    </row>
    <row r="1258" spans="1:31" ht="41.4" customHeight="1" x14ac:dyDescent="0.25">
      <c r="A1258" s="135"/>
      <c r="B1258" s="95" t="s">
        <v>6</v>
      </c>
      <c r="C1258" s="19"/>
      <c r="D1258" s="20"/>
      <c r="E1258" s="20"/>
      <c r="F1258" s="19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  <c r="Q1258" s="23">
        <f>Q1259/Q1257</f>
        <v>250</v>
      </c>
      <c r="R1258" s="23" t="e">
        <f t="shared" ref="R1258:AB1258" si="1080">R1259/R1257</f>
        <v>#DIV/0!</v>
      </c>
      <c r="S1258" s="27" t="e">
        <f t="shared" si="1080"/>
        <v>#DIV/0!</v>
      </c>
      <c r="T1258" s="23" t="e">
        <f t="shared" si="1080"/>
        <v>#DIV/0!</v>
      </c>
      <c r="U1258" s="23">
        <f t="shared" si="1080"/>
        <v>250</v>
      </c>
      <c r="V1258" s="23" t="e">
        <f t="shared" si="1080"/>
        <v>#DIV/0!</v>
      </c>
      <c r="W1258" s="27" t="e">
        <f t="shared" si="1080"/>
        <v>#DIV/0!</v>
      </c>
      <c r="X1258" s="23" t="e">
        <f t="shared" si="1080"/>
        <v>#DIV/0!</v>
      </c>
      <c r="Y1258" s="27" t="e">
        <f t="shared" si="1080"/>
        <v>#DIV/0!</v>
      </c>
      <c r="Z1258" s="23" t="e">
        <f t="shared" si="1080"/>
        <v>#DIV/0!</v>
      </c>
      <c r="AA1258" s="27">
        <f t="shared" si="1080"/>
        <v>0</v>
      </c>
      <c r="AB1258" s="27">
        <f t="shared" si="1080"/>
        <v>0</v>
      </c>
      <c r="AC1258" s="23"/>
      <c r="AD1258" s="108"/>
      <c r="AE1258" s="108"/>
    </row>
    <row r="1259" spans="1:31" ht="34.5" customHeight="1" x14ac:dyDescent="0.25">
      <c r="A1259" s="135"/>
      <c r="B1259" s="95" t="s">
        <v>101</v>
      </c>
      <c r="C1259" s="19"/>
      <c r="D1259" s="20"/>
      <c r="E1259" s="20"/>
      <c r="F1259" s="19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  <c r="Q1259" s="23">
        <f>S1259+U1259+W1259+Y1259</f>
        <v>250</v>
      </c>
      <c r="R1259" s="23"/>
      <c r="S1259" s="23">
        <f>S1260+S1261+S1262+S1263</f>
        <v>0</v>
      </c>
      <c r="T1259" s="23">
        <f t="shared" ref="T1259:AB1259" si="1081">T1260+T1261+T1262+T1263</f>
        <v>0</v>
      </c>
      <c r="U1259" s="23">
        <f t="shared" si="1081"/>
        <v>250</v>
      </c>
      <c r="V1259" s="23">
        <f t="shared" si="1081"/>
        <v>0</v>
      </c>
      <c r="W1259" s="23">
        <f t="shared" si="1081"/>
        <v>0</v>
      </c>
      <c r="X1259" s="23">
        <f t="shared" si="1081"/>
        <v>0</v>
      </c>
      <c r="Y1259" s="23">
        <f t="shared" si="1081"/>
        <v>0</v>
      </c>
      <c r="Z1259" s="23">
        <f t="shared" si="1081"/>
        <v>0</v>
      </c>
      <c r="AA1259" s="23">
        <f t="shared" si="1081"/>
        <v>0</v>
      </c>
      <c r="AB1259" s="23">
        <f t="shared" si="1081"/>
        <v>0</v>
      </c>
      <c r="AC1259" s="23"/>
      <c r="AD1259" s="108"/>
      <c r="AE1259" s="108"/>
    </row>
    <row r="1260" spans="1:31" x14ac:dyDescent="0.25">
      <c r="A1260" s="135"/>
      <c r="B1260" s="95" t="s">
        <v>7</v>
      </c>
      <c r="C1260" s="19">
        <v>136</v>
      </c>
      <c r="D1260" s="20" t="s">
        <v>42</v>
      </c>
      <c r="E1260" s="20" t="s">
        <v>520</v>
      </c>
      <c r="F1260" s="19">
        <v>244</v>
      </c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  <c r="Q1260" s="23">
        <f t="shared" ref="Q1260:Q1263" si="1082">S1260+U1260+W1260+Y1260</f>
        <v>250</v>
      </c>
      <c r="R1260" s="23"/>
      <c r="S1260" s="23">
        <v>0</v>
      </c>
      <c r="T1260" s="23"/>
      <c r="U1260" s="23">
        <v>250</v>
      </c>
      <c r="V1260" s="23"/>
      <c r="W1260" s="23">
        <v>0</v>
      </c>
      <c r="X1260" s="23"/>
      <c r="Y1260" s="23">
        <v>0</v>
      </c>
      <c r="Z1260" s="23"/>
      <c r="AA1260" s="23">
        <v>0</v>
      </c>
      <c r="AB1260" s="23">
        <v>0</v>
      </c>
      <c r="AC1260" s="23"/>
      <c r="AD1260" s="108"/>
      <c r="AE1260" s="108"/>
    </row>
    <row r="1261" spans="1:31" x14ac:dyDescent="0.25">
      <c r="A1261" s="135"/>
      <c r="B1261" s="95" t="s">
        <v>8</v>
      </c>
      <c r="C1261" s="19"/>
      <c r="D1261" s="20"/>
      <c r="E1261" s="20"/>
      <c r="F1261" s="19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  <c r="Q1261" s="23">
        <f t="shared" si="1082"/>
        <v>0</v>
      </c>
      <c r="R1261" s="23"/>
      <c r="S1261" s="23">
        <v>0</v>
      </c>
      <c r="T1261" s="23"/>
      <c r="U1261" s="23">
        <v>0</v>
      </c>
      <c r="V1261" s="23"/>
      <c r="W1261" s="23">
        <v>0</v>
      </c>
      <c r="X1261" s="23"/>
      <c r="Y1261" s="23">
        <v>0</v>
      </c>
      <c r="Z1261" s="23"/>
      <c r="AA1261" s="23">
        <v>0</v>
      </c>
      <c r="AB1261" s="23">
        <v>0</v>
      </c>
      <c r="AC1261" s="23"/>
      <c r="AD1261" s="108"/>
      <c r="AE1261" s="108"/>
    </row>
    <row r="1262" spans="1:31" ht="13.2" customHeight="1" x14ac:dyDescent="0.25">
      <c r="A1262" s="135"/>
      <c r="B1262" s="95" t="s">
        <v>9</v>
      </c>
      <c r="C1262" s="19"/>
      <c r="D1262" s="20"/>
      <c r="E1262" s="20"/>
      <c r="F1262" s="19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  <c r="Q1262" s="23">
        <f t="shared" si="1082"/>
        <v>0</v>
      </c>
      <c r="R1262" s="23"/>
      <c r="S1262" s="23">
        <v>0</v>
      </c>
      <c r="T1262" s="23"/>
      <c r="U1262" s="23">
        <v>0</v>
      </c>
      <c r="V1262" s="23"/>
      <c r="W1262" s="23">
        <v>0</v>
      </c>
      <c r="X1262" s="23"/>
      <c r="Y1262" s="23">
        <v>0</v>
      </c>
      <c r="Z1262" s="23"/>
      <c r="AA1262" s="23">
        <v>0</v>
      </c>
      <c r="AB1262" s="23">
        <v>0</v>
      </c>
      <c r="AC1262" s="23"/>
      <c r="AD1262" s="108"/>
      <c r="AE1262" s="108"/>
    </row>
    <row r="1263" spans="1:31" ht="13.2" customHeight="1" x14ac:dyDescent="0.25">
      <c r="A1263" s="136"/>
      <c r="B1263" s="95" t="s">
        <v>10</v>
      </c>
      <c r="C1263" s="19"/>
      <c r="D1263" s="20"/>
      <c r="E1263" s="20"/>
      <c r="F1263" s="19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  <c r="Q1263" s="23">
        <f t="shared" si="1082"/>
        <v>0</v>
      </c>
      <c r="R1263" s="23"/>
      <c r="S1263" s="23">
        <v>0</v>
      </c>
      <c r="T1263" s="23"/>
      <c r="U1263" s="23">
        <v>0</v>
      </c>
      <c r="V1263" s="23"/>
      <c r="W1263" s="23">
        <v>0</v>
      </c>
      <c r="X1263" s="23"/>
      <c r="Y1263" s="23">
        <v>0</v>
      </c>
      <c r="Z1263" s="23"/>
      <c r="AA1263" s="23">
        <v>0</v>
      </c>
      <c r="AB1263" s="23">
        <v>0</v>
      </c>
      <c r="AC1263" s="23"/>
      <c r="AD1263" s="109"/>
      <c r="AE1263" s="109"/>
    </row>
    <row r="1264" spans="1:31" ht="13.2" customHeight="1" x14ac:dyDescent="0.25">
      <c r="A1264" s="99" t="s">
        <v>32</v>
      </c>
      <c r="B1264" s="95" t="s">
        <v>7</v>
      </c>
      <c r="C1264" s="19"/>
      <c r="D1264" s="20"/>
      <c r="E1264" s="20"/>
      <c r="F1264" s="19"/>
      <c r="G1264" s="23">
        <f t="shared" ref="G1264:AC1264" si="1083">G1239</f>
        <v>0</v>
      </c>
      <c r="H1264" s="23">
        <f t="shared" si="1083"/>
        <v>0</v>
      </c>
      <c r="I1264" s="23">
        <f t="shared" si="1083"/>
        <v>0</v>
      </c>
      <c r="J1264" s="23">
        <f t="shared" si="1083"/>
        <v>0</v>
      </c>
      <c r="K1264" s="23">
        <f t="shared" si="1083"/>
        <v>0</v>
      </c>
      <c r="L1264" s="23">
        <f t="shared" si="1083"/>
        <v>0</v>
      </c>
      <c r="M1264" s="23">
        <f t="shared" si="1083"/>
        <v>0</v>
      </c>
      <c r="N1264" s="23">
        <f t="shared" si="1083"/>
        <v>0</v>
      </c>
      <c r="O1264" s="23">
        <f t="shared" si="1083"/>
        <v>0</v>
      </c>
      <c r="P1264" s="23">
        <f t="shared" si="1083"/>
        <v>0</v>
      </c>
      <c r="Q1264" s="23">
        <f>Q1239</f>
        <v>2250</v>
      </c>
      <c r="R1264" s="23">
        <f t="shared" si="1083"/>
        <v>200</v>
      </c>
      <c r="S1264" s="23">
        <f t="shared" si="1083"/>
        <v>0</v>
      </c>
      <c r="T1264" s="23">
        <f t="shared" si="1083"/>
        <v>0</v>
      </c>
      <c r="U1264" s="23">
        <f t="shared" si="1083"/>
        <v>1250</v>
      </c>
      <c r="V1264" s="23">
        <f t="shared" si="1083"/>
        <v>0</v>
      </c>
      <c r="W1264" s="23">
        <f t="shared" si="1083"/>
        <v>1000</v>
      </c>
      <c r="X1264" s="23">
        <f t="shared" si="1083"/>
        <v>0</v>
      </c>
      <c r="Y1264" s="23">
        <f t="shared" si="1083"/>
        <v>0</v>
      </c>
      <c r="Z1264" s="23">
        <f t="shared" si="1083"/>
        <v>0</v>
      </c>
      <c r="AA1264" s="23">
        <f t="shared" si="1083"/>
        <v>0</v>
      </c>
      <c r="AB1264" s="23">
        <f t="shared" si="1083"/>
        <v>0</v>
      </c>
      <c r="AC1264" s="23">
        <f t="shared" si="1083"/>
        <v>0</v>
      </c>
      <c r="AD1264" s="30"/>
      <c r="AE1264" s="94"/>
    </row>
    <row r="1265" spans="1:31" ht="13.2" customHeight="1" x14ac:dyDescent="0.25">
      <c r="A1265" s="99"/>
      <c r="B1265" s="95" t="s">
        <v>14</v>
      </c>
      <c r="C1265" s="19"/>
      <c r="D1265" s="20"/>
      <c r="E1265" s="20"/>
      <c r="F1265" s="19"/>
      <c r="G1265" s="23">
        <f t="shared" ref="G1265:AC1265" si="1084">G1240</f>
        <v>0</v>
      </c>
      <c r="H1265" s="23">
        <f t="shared" si="1084"/>
        <v>0</v>
      </c>
      <c r="I1265" s="23">
        <f t="shared" si="1084"/>
        <v>0</v>
      </c>
      <c r="J1265" s="23">
        <f t="shared" si="1084"/>
        <v>0</v>
      </c>
      <c r="K1265" s="23">
        <f t="shared" si="1084"/>
        <v>0</v>
      </c>
      <c r="L1265" s="23">
        <f t="shared" si="1084"/>
        <v>0</v>
      </c>
      <c r="M1265" s="23">
        <f t="shared" si="1084"/>
        <v>0</v>
      </c>
      <c r="N1265" s="23">
        <f t="shared" si="1084"/>
        <v>0</v>
      </c>
      <c r="O1265" s="23">
        <f t="shared" si="1084"/>
        <v>0</v>
      </c>
      <c r="P1265" s="23">
        <f t="shared" si="1084"/>
        <v>0</v>
      </c>
      <c r="Q1265" s="23">
        <f t="shared" si="1084"/>
        <v>0</v>
      </c>
      <c r="R1265" s="23">
        <f t="shared" si="1084"/>
        <v>0</v>
      </c>
      <c r="S1265" s="23">
        <f t="shared" si="1084"/>
        <v>0</v>
      </c>
      <c r="T1265" s="23">
        <f t="shared" si="1084"/>
        <v>0</v>
      </c>
      <c r="U1265" s="23">
        <f t="shared" si="1084"/>
        <v>0</v>
      </c>
      <c r="V1265" s="23">
        <f t="shared" si="1084"/>
        <v>0</v>
      </c>
      <c r="W1265" s="23">
        <f t="shared" si="1084"/>
        <v>0</v>
      </c>
      <c r="X1265" s="23">
        <f t="shared" si="1084"/>
        <v>0</v>
      </c>
      <c r="Y1265" s="23">
        <f t="shared" si="1084"/>
        <v>0</v>
      </c>
      <c r="Z1265" s="23">
        <f t="shared" si="1084"/>
        <v>0</v>
      </c>
      <c r="AA1265" s="23">
        <f t="shared" si="1084"/>
        <v>0</v>
      </c>
      <c r="AB1265" s="23">
        <f t="shared" si="1084"/>
        <v>0</v>
      </c>
      <c r="AC1265" s="23">
        <f t="shared" si="1084"/>
        <v>0</v>
      </c>
      <c r="AD1265" s="30"/>
      <c r="AE1265" s="94"/>
    </row>
    <row r="1266" spans="1:31" ht="13.2" customHeight="1" x14ac:dyDescent="0.25">
      <c r="A1266" s="99"/>
      <c r="B1266" s="95" t="s">
        <v>15</v>
      </c>
      <c r="C1266" s="19"/>
      <c r="D1266" s="20"/>
      <c r="E1266" s="20"/>
      <c r="F1266" s="19"/>
      <c r="G1266" s="23">
        <f t="shared" ref="G1266:AC1266" si="1085">G1241</f>
        <v>0</v>
      </c>
      <c r="H1266" s="23">
        <f t="shared" si="1085"/>
        <v>0</v>
      </c>
      <c r="I1266" s="23">
        <f t="shared" si="1085"/>
        <v>0</v>
      </c>
      <c r="J1266" s="23">
        <f t="shared" si="1085"/>
        <v>0</v>
      </c>
      <c r="K1266" s="23">
        <f t="shared" si="1085"/>
        <v>0</v>
      </c>
      <c r="L1266" s="23">
        <f t="shared" si="1085"/>
        <v>0</v>
      </c>
      <c r="M1266" s="23">
        <f t="shared" si="1085"/>
        <v>0</v>
      </c>
      <c r="N1266" s="23">
        <f t="shared" si="1085"/>
        <v>0</v>
      </c>
      <c r="O1266" s="23">
        <f t="shared" si="1085"/>
        <v>0</v>
      </c>
      <c r="P1266" s="23">
        <f t="shared" si="1085"/>
        <v>0</v>
      </c>
      <c r="Q1266" s="23">
        <f t="shared" si="1085"/>
        <v>0</v>
      </c>
      <c r="R1266" s="23">
        <f t="shared" si="1085"/>
        <v>0</v>
      </c>
      <c r="S1266" s="23">
        <f t="shared" si="1085"/>
        <v>0</v>
      </c>
      <c r="T1266" s="23">
        <f t="shared" si="1085"/>
        <v>0</v>
      </c>
      <c r="U1266" s="23">
        <f t="shared" si="1085"/>
        <v>0</v>
      </c>
      <c r="V1266" s="23">
        <f t="shared" si="1085"/>
        <v>0</v>
      </c>
      <c r="W1266" s="23">
        <f t="shared" si="1085"/>
        <v>0</v>
      </c>
      <c r="X1266" s="23">
        <f t="shared" si="1085"/>
        <v>0</v>
      </c>
      <c r="Y1266" s="23">
        <f t="shared" si="1085"/>
        <v>0</v>
      </c>
      <c r="Z1266" s="23">
        <f t="shared" si="1085"/>
        <v>0</v>
      </c>
      <c r="AA1266" s="23">
        <f t="shared" si="1085"/>
        <v>0</v>
      </c>
      <c r="AB1266" s="23">
        <f t="shared" si="1085"/>
        <v>0</v>
      </c>
      <c r="AC1266" s="23">
        <f t="shared" si="1085"/>
        <v>0</v>
      </c>
      <c r="AD1266" s="30"/>
      <c r="AE1266" s="94"/>
    </row>
    <row r="1267" spans="1:31" ht="13.2" customHeight="1" x14ac:dyDescent="0.25">
      <c r="A1267" s="99"/>
      <c r="B1267" s="95" t="s">
        <v>10</v>
      </c>
      <c r="C1267" s="19"/>
      <c r="D1267" s="20"/>
      <c r="E1267" s="20"/>
      <c r="F1267" s="19"/>
      <c r="G1267" s="23">
        <f t="shared" ref="G1267:AC1267" si="1086">G1242</f>
        <v>0</v>
      </c>
      <c r="H1267" s="23">
        <f t="shared" si="1086"/>
        <v>0</v>
      </c>
      <c r="I1267" s="23">
        <f t="shared" si="1086"/>
        <v>0</v>
      </c>
      <c r="J1267" s="23">
        <f t="shared" si="1086"/>
        <v>0</v>
      </c>
      <c r="K1267" s="23">
        <f t="shared" si="1086"/>
        <v>0</v>
      </c>
      <c r="L1267" s="23">
        <f t="shared" si="1086"/>
        <v>0</v>
      </c>
      <c r="M1267" s="23">
        <f t="shared" si="1086"/>
        <v>0</v>
      </c>
      <c r="N1267" s="23">
        <f t="shared" si="1086"/>
        <v>0</v>
      </c>
      <c r="O1267" s="23">
        <f t="shared" si="1086"/>
        <v>0</v>
      </c>
      <c r="P1267" s="23">
        <f t="shared" si="1086"/>
        <v>0</v>
      </c>
      <c r="Q1267" s="23">
        <f t="shared" si="1086"/>
        <v>0</v>
      </c>
      <c r="R1267" s="23">
        <f t="shared" si="1086"/>
        <v>0</v>
      </c>
      <c r="S1267" s="23">
        <f t="shared" si="1086"/>
        <v>0</v>
      </c>
      <c r="T1267" s="23">
        <f t="shared" si="1086"/>
        <v>0</v>
      </c>
      <c r="U1267" s="23">
        <f t="shared" si="1086"/>
        <v>0</v>
      </c>
      <c r="V1267" s="23">
        <f t="shared" si="1086"/>
        <v>0</v>
      </c>
      <c r="W1267" s="23">
        <f t="shared" si="1086"/>
        <v>0</v>
      </c>
      <c r="X1267" s="23">
        <f t="shared" si="1086"/>
        <v>0</v>
      </c>
      <c r="Y1267" s="23">
        <f t="shared" si="1086"/>
        <v>0</v>
      </c>
      <c r="Z1267" s="23">
        <f t="shared" si="1086"/>
        <v>0</v>
      </c>
      <c r="AA1267" s="23">
        <f t="shared" si="1086"/>
        <v>0</v>
      </c>
      <c r="AB1267" s="23">
        <f t="shared" si="1086"/>
        <v>0</v>
      </c>
      <c r="AC1267" s="23">
        <f t="shared" si="1086"/>
        <v>0</v>
      </c>
      <c r="AD1267" s="30"/>
      <c r="AE1267" s="94"/>
    </row>
    <row r="1268" spans="1:31" ht="24" customHeight="1" x14ac:dyDescent="0.25">
      <c r="A1268" s="102" t="s">
        <v>289</v>
      </c>
      <c r="B1268" s="103"/>
      <c r="C1268" s="103"/>
      <c r="D1268" s="103"/>
      <c r="E1268" s="103"/>
      <c r="F1268" s="103"/>
      <c r="G1268" s="103"/>
      <c r="H1268" s="103"/>
      <c r="I1268" s="103"/>
      <c r="J1268" s="103"/>
      <c r="K1268" s="103"/>
      <c r="L1268" s="103"/>
      <c r="M1268" s="103"/>
      <c r="N1268" s="103"/>
      <c r="O1268" s="103"/>
      <c r="P1268" s="103"/>
      <c r="Q1268" s="103"/>
      <c r="R1268" s="103"/>
      <c r="S1268" s="103"/>
      <c r="T1268" s="103"/>
      <c r="U1268" s="103"/>
      <c r="V1268" s="103"/>
      <c r="W1268" s="103"/>
      <c r="X1268" s="103"/>
      <c r="Y1268" s="103"/>
      <c r="Z1268" s="103"/>
      <c r="AA1268" s="103"/>
      <c r="AB1268" s="103"/>
      <c r="AC1268" s="103"/>
      <c r="AD1268" s="103"/>
      <c r="AE1268" s="104"/>
    </row>
    <row r="1269" spans="1:31" ht="30.6" customHeight="1" x14ac:dyDescent="0.25">
      <c r="A1269" s="99" t="s">
        <v>290</v>
      </c>
      <c r="B1269" s="95" t="s">
        <v>31</v>
      </c>
      <c r="C1269" s="19"/>
      <c r="D1269" s="20"/>
      <c r="E1269" s="20"/>
      <c r="F1269" s="19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100" t="s">
        <v>291</v>
      </c>
      <c r="AE1269" s="107" t="s">
        <v>367</v>
      </c>
    </row>
    <row r="1270" spans="1:31" ht="30.6" customHeight="1" x14ac:dyDescent="0.25">
      <c r="A1270" s="99"/>
      <c r="B1270" s="95" t="s">
        <v>6</v>
      </c>
      <c r="C1270" s="19"/>
      <c r="D1270" s="20"/>
      <c r="E1270" s="20"/>
      <c r="F1270" s="19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100"/>
      <c r="AE1270" s="108"/>
    </row>
    <row r="1271" spans="1:31" ht="26.4" customHeight="1" x14ac:dyDescent="0.25">
      <c r="A1271" s="99"/>
      <c r="B1271" s="95" t="s">
        <v>101</v>
      </c>
      <c r="C1271" s="19"/>
      <c r="D1271" s="20"/>
      <c r="E1271" s="20"/>
      <c r="F1271" s="19"/>
      <c r="G1271" s="23">
        <f>SUM(G1272:G1282)</f>
        <v>28288.799999999996</v>
      </c>
      <c r="H1271" s="23">
        <f t="shared" ref="H1271:AC1271" si="1087">SUM(H1272:H1282)</f>
        <v>5958.2250000000004</v>
      </c>
      <c r="I1271" s="23">
        <f t="shared" si="1087"/>
        <v>6558.33</v>
      </c>
      <c r="J1271" s="23">
        <f t="shared" si="1087"/>
        <v>5958.2250000000004</v>
      </c>
      <c r="K1271" s="23">
        <f t="shared" si="1087"/>
        <v>10223.24</v>
      </c>
      <c r="L1271" s="23">
        <f t="shared" si="1087"/>
        <v>0</v>
      </c>
      <c r="M1271" s="23">
        <f t="shared" si="1087"/>
        <v>4431.1499999999996</v>
      </c>
      <c r="N1271" s="23">
        <f t="shared" si="1087"/>
        <v>0</v>
      </c>
      <c r="O1271" s="23">
        <f t="shared" si="1087"/>
        <v>7076.08</v>
      </c>
      <c r="P1271" s="23">
        <f t="shared" si="1087"/>
        <v>0</v>
      </c>
      <c r="Q1271" s="23">
        <f>SUM(Q1272:Q1282)</f>
        <v>30027</v>
      </c>
      <c r="R1271" s="23">
        <f t="shared" si="1087"/>
        <v>0</v>
      </c>
      <c r="S1271" s="23">
        <f t="shared" si="1087"/>
        <v>4380.7</v>
      </c>
      <c r="T1271" s="23">
        <f t="shared" si="1087"/>
        <v>0</v>
      </c>
      <c r="U1271" s="23">
        <f t="shared" si="1087"/>
        <v>4920.2</v>
      </c>
      <c r="V1271" s="23">
        <f t="shared" si="1087"/>
        <v>0</v>
      </c>
      <c r="W1271" s="23">
        <f t="shared" si="1087"/>
        <v>8263.75</v>
      </c>
      <c r="X1271" s="23">
        <f t="shared" si="1087"/>
        <v>0</v>
      </c>
      <c r="Y1271" s="23">
        <f t="shared" si="1087"/>
        <v>12462.349999999999</v>
      </c>
      <c r="Z1271" s="23">
        <f t="shared" si="1087"/>
        <v>0</v>
      </c>
      <c r="AA1271" s="23">
        <f t="shared" si="1087"/>
        <v>31003</v>
      </c>
      <c r="AB1271" s="23">
        <f t="shared" si="1087"/>
        <v>31003</v>
      </c>
      <c r="AC1271" s="23">
        <f t="shared" si="1087"/>
        <v>31003</v>
      </c>
      <c r="AD1271" s="100"/>
      <c r="AE1271" s="108"/>
    </row>
    <row r="1272" spans="1:31" ht="26.4" customHeight="1" x14ac:dyDescent="0.25">
      <c r="A1272" s="99"/>
      <c r="B1272" s="105" t="s">
        <v>7</v>
      </c>
      <c r="C1272" s="19">
        <f>C1286</f>
        <v>136</v>
      </c>
      <c r="D1272" s="19" t="str">
        <f t="shared" ref="D1272:F1272" si="1088">D1286</f>
        <v>0709</v>
      </c>
      <c r="E1272" s="19" t="str">
        <f t="shared" si="1088"/>
        <v>0740003510</v>
      </c>
      <c r="F1272" s="19">
        <f t="shared" si="1088"/>
        <v>810</v>
      </c>
      <c r="G1272" s="23">
        <f>G1286</f>
        <v>21</v>
      </c>
      <c r="H1272" s="23">
        <f t="shared" ref="H1272:AC1272" si="1089">H1286</f>
        <v>0</v>
      </c>
      <c r="I1272" s="23">
        <f t="shared" si="1089"/>
        <v>0</v>
      </c>
      <c r="J1272" s="23">
        <f t="shared" si="1089"/>
        <v>0</v>
      </c>
      <c r="K1272" s="23">
        <f t="shared" si="1089"/>
        <v>21</v>
      </c>
      <c r="L1272" s="23">
        <f t="shared" si="1089"/>
        <v>0</v>
      </c>
      <c r="M1272" s="23">
        <f t="shared" si="1089"/>
        <v>0</v>
      </c>
      <c r="N1272" s="23">
        <f t="shared" si="1089"/>
        <v>0</v>
      </c>
      <c r="O1272" s="23">
        <f t="shared" si="1089"/>
        <v>0</v>
      </c>
      <c r="P1272" s="23">
        <f t="shared" si="1089"/>
        <v>0</v>
      </c>
      <c r="Q1272" s="23">
        <f t="shared" si="1089"/>
        <v>0</v>
      </c>
      <c r="R1272" s="23">
        <f t="shared" si="1089"/>
        <v>0</v>
      </c>
      <c r="S1272" s="23">
        <f t="shared" si="1089"/>
        <v>0</v>
      </c>
      <c r="T1272" s="23">
        <f t="shared" si="1089"/>
        <v>0</v>
      </c>
      <c r="U1272" s="23">
        <f t="shared" si="1089"/>
        <v>0</v>
      </c>
      <c r="V1272" s="23">
        <f t="shared" si="1089"/>
        <v>0</v>
      </c>
      <c r="W1272" s="23">
        <f t="shared" si="1089"/>
        <v>0</v>
      </c>
      <c r="X1272" s="23">
        <f t="shared" si="1089"/>
        <v>0</v>
      </c>
      <c r="Y1272" s="23">
        <f t="shared" si="1089"/>
        <v>0</v>
      </c>
      <c r="Z1272" s="23">
        <f t="shared" si="1089"/>
        <v>0</v>
      </c>
      <c r="AA1272" s="23">
        <f t="shared" si="1089"/>
        <v>0</v>
      </c>
      <c r="AB1272" s="23">
        <f t="shared" si="1089"/>
        <v>0</v>
      </c>
      <c r="AC1272" s="23">
        <f t="shared" si="1089"/>
        <v>0</v>
      </c>
      <c r="AD1272" s="100"/>
      <c r="AE1272" s="108"/>
    </row>
    <row r="1273" spans="1:31" ht="26.25" customHeight="1" x14ac:dyDescent="0.25">
      <c r="A1273" s="99"/>
      <c r="B1273" s="110"/>
      <c r="C1273" s="19">
        <f t="shared" ref="C1273:F1275" si="1090">C1287</f>
        <v>136</v>
      </c>
      <c r="D1273" s="19" t="str">
        <f t="shared" si="1090"/>
        <v>0709</v>
      </c>
      <c r="E1273" s="19" t="str">
        <f t="shared" si="1090"/>
        <v>0740003510</v>
      </c>
      <c r="F1273" s="19">
        <f t="shared" si="1090"/>
        <v>244</v>
      </c>
      <c r="G1273" s="23">
        <f>G1287</f>
        <v>8804</v>
      </c>
      <c r="H1273" s="23">
        <f t="shared" ref="H1273:AC1273" si="1091">H1287</f>
        <v>1642.355</v>
      </c>
      <c r="I1273" s="23">
        <f t="shared" si="1091"/>
        <v>2109.9</v>
      </c>
      <c r="J1273" s="23">
        <f t="shared" si="1091"/>
        <v>1642.355</v>
      </c>
      <c r="K1273" s="23">
        <f t="shared" si="1091"/>
        <v>2088.9</v>
      </c>
      <c r="L1273" s="23">
        <f t="shared" si="1091"/>
        <v>0</v>
      </c>
      <c r="M1273" s="23">
        <f t="shared" si="1091"/>
        <v>700</v>
      </c>
      <c r="N1273" s="23">
        <f t="shared" si="1091"/>
        <v>0</v>
      </c>
      <c r="O1273" s="23">
        <f t="shared" si="1091"/>
        <v>3905.2</v>
      </c>
      <c r="P1273" s="23">
        <f t="shared" si="1091"/>
        <v>0</v>
      </c>
      <c r="Q1273" s="23">
        <f t="shared" si="1091"/>
        <v>7655</v>
      </c>
      <c r="R1273" s="23">
        <f t="shared" si="1091"/>
        <v>0</v>
      </c>
      <c r="S1273" s="23">
        <f t="shared" si="1091"/>
        <v>1729</v>
      </c>
      <c r="T1273" s="23">
        <f t="shared" si="1091"/>
        <v>0</v>
      </c>
      <c r="U1273" s="23">
        <f t="shared" si="1091"/>
        <v>1493.5</v>
      </c>
      <c r="V1273" s="23">
        <f t="shared" si="1091"/>
        <v>0</v>
      </c>
      <c r="W1273" s="23">
        <f t="shared" si="1091"/>
        <v>329.5</v>
      </c>
      <c r="X1273" s="23">
        <f t="shared" si="1091"/>
        <v>0</v>
      </c>
      <c r="Y1273" s="23">
        <f t="shared" si="1091"/>
        <v>4103</v>
      </c>
      <c r="Z1273" s="23">
        <f t="shared" si="1091"/>
        <v>0</v>
      </c>
      <c r="AA1273" s="23">
        <f t="shared" si="1091"/>
        <v>9905</v>
      </c>
      <c r="AB1273" s="23">
        <f t="shared" si="1091"/>
        <v>9905</v>
      </c>
      <c r="AC1273" s="23">
        <f t="shared" si="1091"/>
        <v>9905</v>
      </c>
      <c r="AD1273" s="100"/>
      <c r="AE1273" s="108"/>
    </row>
    <row r="1274" spans="1:31" ht="13.2" customHeight="1" x14ac:dyDescent="0.25">
      <c r="A1274" s="99"/>
      <c r="B1274" s="110"/>
      <c r="C1274" s="19">
        <f t="shared" si="1090"/>
        <v>136</v>
      </c>
      <c r="D1274" s="19" t="str">
        <f t="shared" si="1090"/>
        <v>0709</v>
      </c>
      <c r="E1274" s="19" t="str">
        <f t="shared" si="1090"/>
        <v>0740003510</v>
      </c>
      <c r="F1274" s="19">
        <f t="shared" si="1090"/>
        <v>244</v>
      </c>
      <c r="G1274" s="23">
        <f>G1288</f>
        <v>0</v>
      </c>
      <c r="H1274" s="23">
        <f t="shared" ref="H1274:AC1274" si="1092">H1288</f>
        <v>0</v>
      </c>
      <c r="I1274" s="23">
        <f t="shared" si="1092"/>
        <v>0</v>
      </c>
      <c r="J1274" s="23">
        <f t="shared" si="1092"/>
        <v>0</v>
      </c>
      <c r="K1274" s="23">
        <f t="shared" si="1092"/>
        <v>0</v>
      </c>
      <c r="L1274" s="23">
        <f t="shared" si="1092"/>
        <v>0</v>
      </c>
      <c r="M1274" s="23">
        <f t="shared" si="1092"/>
        <v>0</v>
      </c>
      <c r="N1274" s="23">
        <f t="shared" si="1092"/>
        <v>0</v>
      </c>
      <c r="O1274" s="23">
        <f t="shared" si="1092"/>
        <v>0</v>
      </c>
      <c r="P1274" s="23">
        <f t="shared" si="1092"/>
        <v>0</v>
      </c>
      <c r="Q1274" s="23">
        <f t="shared" si="1092"/>
        <v>0</v>
      </c>
      <c r="R1274" s="23">
        <f t="shared" si="1092"/>
        <v>0</v>
      </c>
      <c r="S1274" s="23">
        <f t="shared" si="1092"/>
        <v>0</v>
      </c>
      <c r="T1274" s="23">
        <f t="shared" si="1092"/>
        <v>0</v>
      </c>
      <c r="U1274" s="23">
        <f t="shared" si="1092"/>
        <v>0</v>
      </c>
      <c r="V1274" s="23">
        <f t="shared" si="1092"/>
        <v>0</v>
      </c>
      <c r="W1274" s="23">
        <f t="shared" si="1092"/>
        <v>0</v>
      </c>
      <c r="X1274" s="23">
        <f t="shared" si="1092"/>
        <v>0</v>
      </c>
      <c r="Y1274" s="23">
        <f t="shared" si="1092"/>
        <v>0</v>
      </c>
      <c r="Z1274" s="23">
        <f t="shared" si="1092"/>
        <v>0</v>
      </c>
      <c r="AA1274" s="23">
        <f t="shared" si="1092"/>
        <v>0</v>
      </c>
      <c r="AB1274" s="23">
        <f t="shared" si="1092"/>
        <v>0</v>
      </c>
      <c r="AC1274" s="23">
        <f t="shared" si="1092"/>
        <v>0</v>
      </c>
      <c r="AD1274" s="100"/>
      <c r="AE1274" s="108"/>
    </row>
    <row r="1275" spans="1:31" ht="13.2" customHeight="1" x14ac:dyDescent="0.25">
      <c r="A1275" s="99"/>
      <c r="B1275" s="110"/>
      <c r="C1275" s="19">
        <f t="shared" si="1090"/>
        <v>136</v>
      </c>
      <c r="D1275" s="19" t="str">
        <f t="shared" si="1090"/>
        <v>0709</v>
      </c>
      <c r="E1275" s="19" t="str">
        <f t="shared" si="1090"/>
        <v>0740003510</v>
      </c>
      <c r="F1275" s="19">
        <f t="shared" si="1090"/>
        <v>340</v>
      </c>
      <c r="G1275" s="23">
        <f>G1289</f>
        <v>1329.9</v>
      </c>
      <c r="H1275" s="23">
        <f t="shared" ref="H1275:P1275" si="1093">H1289</f>
        <v>278.27</v>
      </c>
      <c r="I1275" s="23">
        <f t="shared" si="1093"/>
        <v>410.85</v>
      </c>
      <c r="J1275" s="23">
        <f t="shared" si="1093"/>
        <v>278.27</v>
      </c>
      <c r="K1275" s="23">
        <f t="shared" si="1093"/>
        <v>410.85</v>
      </c>
      <c r="L1275" s="23">
        <f t="shared" si="1093"/>
        <v>0</v>
      </c>
      <c r="M1275" s="23">
        <f t="shared" si="1093"/>
        <v>410.85</v>
      </c>
      <c r="N1275" s="23">
        <f t="shared" si="1093"/>
        <v>0</v>
      </c>
      <c r="O1275" s="23">
        <f t="shared" si="1093"/>
        <v>97.35</v>
      </c>
      <c r="P1275" s="23">
        <f t="shared" si="1093"/>
        <v>0</v>
      </c>
      <c r="Q1275" s="23">
        <f>Q1289</f>
        <v>1039.5</v>
      </c>
      <c r="R1275" s="23">
        <f t="shared" ref="R1275:AC1275" si="1094">R1289</f>
        <v>0</v>
      </c>
      <c r="S1275" s="23">
        <f t="shared" si="1094"/>
        <v>386.1</v>
      </c>
      <c r="T1275" s="23">
        <f t="shared" si="1094"/>
        <v>0</v>
      </c>
      <c r="U1275" s="23">
        <f t="shared" si="1094"/>
        <v>386.1</v>
      </c>
      <c r="V1275" s="23">
        <f t="shared" si="1094"/>
        <v>0</v>
      </c>
      <c r="W1275" s="23">
        <f t="shared" si="1094"/>
        <v>133.65</v>
      </c>
      <c r="X1275" s="23">
        <f t="shared" si="1094"/>
        <v>0</v>
      </c>
      <c r="Y1275" s="23">
        <f t="shared" si="1094"/>
        <v>133.65</v>
      </c>
      <c r="Z1275" s="23">
        <f t="shared" si="1094"/>
        <v>0</v>
      </c>
      <c r="AA1275" s="23">
        <f t="shared" si="1094"/>
        <v>1039.5</v>
      </c>
      <c r="AB1275" s="23">
        <f t="shared" si="1094"/>
        <v>1039.5</v>
      </c>
      <c r="AC1275" s="23">
        <f t="shared" si="1094"/>
        <v>1039.5</v>
      </c>
      <c r="AD1275" s="100"/>
      <c r="AE1275" s="108"/>
    </row>
    <row r="1276" spans="1:31" ht="13.2" customHeight="1" x14ac:dyDescent="0.25">
      <c r="A1276" s="99"/>
      <c r="B1276" s="110"/>
      <c r="C1276" s="19">
        <f>C1296</f>
        <v>136</v>
      </c>
      <c r="D1276" s="19" t="str">
        <f t="shared" ref="D1276:F1276" si="1095">D1296</f>
        <v>0705</v>
      </c>
      <c r="E1276" s="19" t="str">
        <f t="shared" si="1095"/>
        <v>07400R0660</v>
      </c>
      <c r="F1276" s="19">
        <f t="shared" si="1095"/>
        <v>244</v>
      </c>
      <c r="G1276" s="23">
        <f>G1296</f>
        <v>3672</v>
      </c>
      <c r="H1276" s="23">
        <f t="shared" ref="H1276:AC1276" si="1096">H1296</f>
        <v>0</v>
      </c>
      <c r="I1276" s="23">
        <f t="shared" si="1096"/>
        <v>0</v>
      </c>
      <c r="J1276" s="23">
        <f t="shared" si="1096"/>
        <v>0</v>
      </c>
      <c r="K1276" s="23">
        <f t="shared" si="1096"/>
        <v>3672</v>
      </c>
      <c r="L1276" s="23">
        <f t="shared" si="1096"/>
        <v>0</v>
      </c>
      <c r="M1276" s="23">
        <f t="shared" si="1096"/>
        <v>0</v>
      </c>
      <c r="N1276" s="23">
        <f t="shared" si="1096"/>
        <v>0</v>
      </c>
      <c r="O1276" s="23">
        <f t="shared" si="1096"/>
        <v>0</v>
      </c>
      <c r="P1276" s="23">
        <f t="shared" si="1096"/>
        <v>0</v>
      </c>
      <c r="Q1276" s="23">
        <f t="shared" si="1096"/>
        <v>2473</v>
      </c>
      <c r="R1276" s="23">
        <f t="shared" si="1096"/>
        <v>0</v>
      </c>
      <c r="S1276" s="23">
        <f t="shared" si="1096"/>
        <v>0</v>
      </c>
      <c r="T1276" s="23">
        <f t="shared" si="1096"/>
        <v>0</v>
      </c>
      <c r="U1276" s="23">
        <f t="shared" si="1096"/>
        <v>0</v>
      </c>
      <c r="V1276" s="23">
        <f t="shared" si="1096"/>
        <v>0</v>
      </c>
      <c r="W1276" s="23">
        <f t="shared" si="1096"/>
        <v>2473</v>
      </c>
      <c r="X1276" s="23">
        <f t="shared" si="1096"/>
        <v>0</v>
      </c>
      <c r="Y1276" s="23">
        <f t="shared" si="1096"/>
        <v>0</v>
      </c>
      <c r="Z1276" s="23">
        <f t="shared" si="1096"/>
        <v>0</v>
      </c>
      <c r="AA1276" s="23">
        <f t="shared" si="1096"/>
        <v>3672</v>
      </c>
      <c r="AB1276" s="23">
        <f t="shared" si="1096"/>
        <v>3672</v>
      </c>
      <c r="AC1276" s="23">
        <f t="shared" si="1096"/>
        <v>3672</v>
      </c>
      <c r="AD1276" s="100"/>
      <c r="AE1276" s="108"/>
    </row>
    <row r="1277" spans="1:31" ht="13.2" customHeight="1" x14ac:dyDescent="0.25">
      <c r="A1277" s="99"/>
      <c r="B1277" s="110"/>
      <c r="C1277" s="19">
        <v>136</v>
      </c>
      <c r="D1277" s="20" t="s">
        <v>42</v>
      </c>
      <c r="E1277" s="20" t="s">
        <v>445</v>
      </c>
      <c r="F1277" s="19">
        <v>340</v>
      </c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>
        <f>Q1304</f>
        <v>10590</v>
      </c>
      <c r="R1277" s="23">
        <f t="shared" ref="R1277:AC1277" si="1097">R1304</f>
        <v>0</v>
      </c>
      <c r="S1277" s="23">
        <f t="shared" si="1097"/>
        <v>1635</v>
      </c>
      <c r="T1277" s="23">
        <f t="shared" si="1097"/>
        <v>0</v>
      </c>
      <c r="U1277" s="23">
        <f t="shared" si="1097"/>
        <v>1635</v>
      </c>
      <c r="V1277" s="23">
        <f t="shared" si="1097"/>
        <v>0</v>
      </c>
      <c r="W1277" s="23">
        <f t="shared" si="1097"/>
        <v>1635</v>
      </c>
      <c r="X1277" s="23">
        <f t="shared" si="1097"/>
        <v>0</v>
      </c>
      <c r="Y1277" s="23">
        <f t="shared" si="1097"/>
        <v>5685</v>
      </c>
      <c r="Z1277" s="23">
        <f t="shared" si="1097"/>
        <v>0</v>
      </c>
      <c r="AA1277" s="23">
        <f t="shared" si="1097"/>
        <v>10590</v>
      </c>
      <c r="AB1277" s="23">
        <f t="shared" si="1097"/>
        <v>10590</v>
      </c>
      <c r="AC1277" s="23">
        <f t="shared" si="1097"/>
        <v>10590</v>
      </c>
      <c r="AD1277" s="100"/>
      <c r="AE1277" s="108"/>
    </row>
    <row r="1278" spans="1:31" ht="13.2" customHeight="1" x14ac:dyDescent="0.25">
      <c r="A1278" s="99"/>
      <c r="B1278" s="110"/>
      <c r="C1278" s="19">
        <f>C1303</f>
        <v>136</v>
      </c>
      <c r="D1278" s="19" t="str">
        <f t="shared" ref="D1278:F1279" si="1098">D1303</f>
        <v>0709</v>
      </c>
      <c r="E1278" s="19" t="str">
        <f t="shared" si="1098"/>
        <v>0740000660</v>
      </c>
      <c r="F1278" s="19">
        <f t="shared" si="1098"/>
        <v>621</v>
      </c>
      <c r="G1278" s="23">
        <f>G1303</f>
        <v>14461.899999999998</v>
      </c>
      <c r="H1278" s="23">
        <f t="shared" ref="H1278:AC1278" si="1099">H1303</f>
        <v>4037.6</v>
      </c>
      <c r="I1278" s="23">
        <f t="shared" si="1099"/>
        <v>4037.58</v>
      </c>
      <c r="J1278" s="23">
        <f t="shared" si="1099"/>
        <v>4037.6</v>
      </c>
      <c r="K1278" s="23">
        <f t="shared" si="1099"/>
        <v>4030.49</v>
      </c>
      <c r="L1278" s="23">
        <f t="shared" si="1099"/>
        <v>0</v>
      </c>
      <c r="M1278" s="23">
        <f t="shared" si="1099"/>
        <v>3320.3</v>
      </c>
      <c r="N1278" s="23">
        <f t="shared" si="1099"/>
        <v>0</v>
      </c>
      <c r="O1278" s="23">
        <f t="shared" si="1099"/>
        <v>3073.5299999999997</v>
      </c>
      <c r="P1278" s="23">
        <f t="shared" si="1099"/>
        <v>0</v>
      </c>
      <c r="Q1278" s="23">
        <f t="shared" si="1099"/>
        <v>5796.5</v>
      </c>
      <c r="R1278" s="23">
        <f t="shared" si="1099"/>
        <v>0</v>
      </c>
      <c r="S1278" s="23">
        <f t="shared" si="1099"/>
        <v>630.6</v>
      </c>
      <c r="T1278" s="23">
        <f t="shared" si="1099"/>
        <v>0</v>
      </c>
      <c r="U1278" s="23">
        <f t="shared" si="1099"/>
        <v>1405.6</v>
      </c>
      <c r="V1278" s="23">
        <f t="shared" si="1099"/>
        <v>0</v>
      </c>
      <c r="W1278" s="23">
        <f t="shared" si="1099"/>
        <v>1219.5999999999999</v>
      </c>
      <c r="X1278" s="23">
        <f t="shared" si="1099"/>
        <v>0</v>
      </c>
      <c r="Y1278" s="23">
        <f t="shared" si="1099"/>
        <v>2540.6999999999998</v>
      </c>
      <c r="Z1278" s="23">
        <f t="shared" si="1099"/>
        <v>0</v>
      </c>
      <c r="AA1278" s="23">
        <f t="shared" si="1099"/>
        <v>5796.5</v>
      </c>
      <c r="AB1278" s="23">
        <f t="shared" si="1099"/>
        <v>5796.5</v>
      </c>
      <c r="AC1278" s="23">
        <f t="shared" si="1099"/>
        <v>5796.5</v>
      </c>
      <c r="AD1278" s="100"/>
      <c r="AE1278" s="108"/>
    </row>
    <row r="1279" spans="1:31" ht="13.2" customHeight="1" x14ac:dyDescent="0.25">
      <c r="A1279" s="99"/>
      <c r="B1279" s="106"/>
      <c r="C1279" s="19">
        <v>136</v>
      </c>
      <c r="D1279" s="20" t="s">
        <v>42</v>
      </c>
      <c r="E1279" s="19" t="str">
        <f t="shared" si="1098"/>
        <v>0740000660</v>
      </c>
      <c r="F1279" s="19">
        <v>622</v>
      </c>
      <c r="G1279" s="23">
        <f t="shared" ref="G1279:P1279" si="1100">G1305</f>
        <v>0</v>
      </c>
      <c r="H1279" s="23">
        <f t="shared" si="1100"/>
        <v>0</v>
      </c>
      <c r="I1279" s="23">
        <f t="shared" si="1100"/>
        <v>0</v>
      </c>
      <c r="J1279" s="23">
        <f t="shared" si="1100"/>
        <v>0</v>
      </c>
      <c r="K1279" s="23">
        <f t="shared" si="1100"/>
        <v>0</v>
      </c>
      <c r="L1279" s="23">
        <f t="shared" si="1100"/>
        <v>0</v>
      </c>
      <c r="M1279" s="23">
        <f t="shared" si="1100"/>
        <v>0</v>
      </c>
      <c r="N1279" s="23">
        <f t="shared" si="1100"/>
        <v>0</v>
      </c>
      <c r="O1279" s="23">
        <f t="shared" si="1100"/>
        <v>0</v>
      </c>
      <c r="P1279" s="23">
        <f t="shared" si="1100"/>
        <v>0</v>
      </c>
      <c r="Q1279" s="23">
        <f>Q1305</f>
        <v>0</v>
      </c>
      <c r="R1279" s="23">
        <f t="shared" ref="R1279:AC1279" si="1101">R1305</f>
        <v>0</v>
      </c>
      <c r="S1279" s="23">
        <f t="shared" si="1101"/>
        <v>0</v>
      </c>
      <c r="T1279" s="23">
        <f t="shared" si="1101"/>
        <v>0</v>
      </c>
      <c r="U1279" s="23">
        <f t="shared" si="1101"/>
        <v>0</v>
      </c>
      <c r="V1279" s="23">
        <f t="shared" si="1101"/>
        <v>0</v>
      </c>
      <c r="W1279" s="23">
        <f t="shared" si="1101"/>
        <v>0</v>
      </c>
      <c r="X1279" s="23">
        <f t="shared" si="1101"/>
        <v>0</v>
      </c>
      <c r="Y1279" s="23">
        <f t="shared" si="1101"/>
        <v>0</v>
      </c>
      <c r="Z1279" s="23">
        <f t="shared" si="1101"/>
        <v>0</v>
      </c>
      <c r="AA1279" s="23">
        <f t="shared" si="1101"/>
        <v>0</v>
      </c>
      <c r="AB1279" s="23">
        <f t="shared" si="1101"/>
        <v>0</v>
      </c>
      <c r="AC1279" s="23">
        <f t="shared" si="1101"/>
        <v>0</v>
      </c>
      <c r="AD1279" s="100"/>
      <c r="AE1279" s="108"/>
    </row>
    <row r="1280" spans="1:31" x14ac:dyDescent="0.25">
      <c r="A1280" s="99"/>
      <c r="B1280" s="95" t="s">
        <v>8</v>
      </c>
      <c r="C1280" s="19">
        <v>136</v>
      </c>
      <c r="D1280" s="20" t="s">
        <v>43</v>
      </c>
      <c r="E1280" s="20" t="s">
        <v>187</v>
      </c>
      <c r="F1280" s="19">
        <v>244</v>
      </c>
      <c r="G1280" s="23">
        <f t="shared" ref="G1280:AC1280" si="1102">G1290+G1297+G1306</f>
        <v>0</v>
      </c>
      <c r="H1280" s="23">
        <f t="shared" si="1102"/>
        <v>0</v>
      </c>
      <c r="I1280" s="23">
        <f t="shared" si="1102"/>
        <v>0</v>
      </c>
      <c r="J1280" s="23">
        <f t="shared" si="1102"/>
        <v>0</v>
      </c>
      <c r="K1280" s="23">
        <f t="shared" si="1102"/>
        <v>0</v>
      </c>
      <c r="L1280" s="23">
        <f t="shared" si="1102"/>
        <v>0</v>
      </c>
      <c r="M1280" s="23">
        <f t="shared" si="1102"/>
        <v>0</v>
      </c>
      <c r="N1280" s="23">
        <f t="shared" si="1102"/>
        <v>0</v>
      </c>
      <c r="O1280" s="23">
        <f t="shared" si="1102"/>
        <v>0</v>
      </c>
      <c r="P1280" s="23">
        <f t="shared" si="1102"/>
        <v>0</v>
      </c>
      <c r="Q1280" s="23">
        <f t="shared" si="1102"/>
        <v>2473</v>
      </c>
      <c r="R1280" s="23">
        <f t="shared" si="1102"/>
        <v>0</v>
      </c>
      <c r="S1280" s="23">
        <f t="shared" si="1102"/>
        <v>0</v>
      </c>
      <c r="T1280" s="23">
        <f t="shared" si="1102"/>
        <v>0</v>
      </c>
      <c r="U1280" s="23">
        <f t="shared" si="1102"/>
        <v>0</v>
      </c>
      <c r="V1280" s="23">
        <f t="shared" si="1102"/>
        <v>0</v>
      </c>
      <c r="W1280" s="23">
        <f t="shared" si="1102"/>
        <v>2473</v>
      </c>
      <c r="X1280" s="23">
        <f t="shared" si="1102"/>
        <v>0</v>
      </c>
      <c r="Y1280" s="23">
        <f t="shared" si="1102"/>
        <v>0</v>
      </c>
      <c r="Z1280" s="23">
        <f t="shared" si="1102"/>
        <v>0</v>
      </c>
      <c r="AA1280" s="23">
        <f t="shared" si="1102"/>
        <v>0</v>
      </c>
      <c r="AB1280" s="23">
        <f t="shared" si="1102"/>
        <v>0</v>
      </c>
      <c r="AC1280" s="23">
        <f t="shared" si="1102"/>
        <v>0</v>
      </c>
      <c r="AD1280" s="100"/>
      <c r="AE1280" s="108"/>
    </row>
    <row r="1281" spans="1:31" ht="18.600000000000001" customHeight="1" x14ac:dyDescent="0.25">
      <c r="A1281" s="99"/>
      <c r="B1281" s="95" t="s">
        <v>9</v>
      </c>
      <c r="C1281" s="19"/>
      <c r="D1281" s="20"/>
      <c r="E1281" s="20"/>
      <c r="F1281" s="19"/>
      <c r="G1281" s="23">
        <f t="shared" ref="G1281:AC1281" si="1103">G1291+G1298+G1307</f>
        <v>0</v>
      </c>
      <c r="H1281" s="23">
        <f t="shared" si="1103"/>
        <v>0</v>
      </c>
      <c r="I1281" s="23">
        <f t="shared" si="1103"/>
        <v>0</v>
      </c>
      <c r="J1281" s="23">
        <f t="shared" si="1103"/>
        <v>0</v>
      </c>
      <c r="K1281" s="23">
        <f t="shared" si="1103"/>
        <v>0</v>
      </c>
      <c r="L1281" s="23">
        <f t="shared" si="1103"/>
        <v>0</v>
      </c>
      <c r="M1281" s="23">
        <f t="shared" si="1103"/>
        <v>0</v>
      </c>
      <c r="N1281" s="23">
        <f t="shared" si="1103"/>
        <v>0</v>
      </c>
      <c r="O1281" s="23">
        <f t="shared" si="1103"/>
        <v>0</v>
      </c>
      <c r="P1281" s="23">
        <f t="shared" si="1103"/>
        <v>0</v>
      </c>
      <c r="Q1281" s="23">
        <f t="shared" si="1103"/>
        <v>0</v>
      </c>
      <c r="R1281" s="23">
        <f t="shared" si="1103"/>
        <v>0</v>
      </c>
      <c r="S1281" s="23">
        <f t="shared" si="1103"/>
        <v>0</v>
      </c>
      <c r="T1281" s="23">
        <f t="shared" si="1103"/>
        <v>0</v>
      </c>
      <c r="U1281" s="23">
        <f t="shared" si="1103"/>
        <v>0</v>
      </c>
      <c r="V1281" s="23">
        <f t="shared" si="1103"/>
        <v>0</v>
      </c>
      <c r="W1281" s="23">
        <f t="shared" si="1103"/>
        <v>0</v>
      </c>
      <c r="X1281" s="23">
        <f t="shared" si="1103"/>
        <v>0</v>
      </c>
      <c r="Y1281" s="23">
        <f t="shared" si="1103"/>
        <v>0</v>
      </c>
      <c r="Z1281" s="23">
        <f t="shared" si="1103"/>
        <v>0</v>
      </c>
      <c r="AA1281" s="23">
        <f t="shared" si="1103"/>
        <v>0</v>
      </c>
      <c r="AB1281" s="23">
        <f t="shared" si="1103"/>
        <v>0</v>
      </c>
      <c r="AC1281" s="23">
        <f t="shared" si="1103"/>
        <v>0</v>
      </c>
      <c r="AD1281" s="100"/>
      <c r="AE1281" s="108"/>
    </row>
    <row r="1282" spans="1:31" ht="26.4" customHeight="1" x14ac:dyDescent="0.25">
      <c r="A1282" s="99"/>
      <c r="B1282" s="95" t="s">
        <v>10</v>
      </c>
      <c r="C1282" s="19"/>
      <c r="D1282" s="20"/>
      <c r="E1282" s="20"/>
      <c r="F1282" s="19"/>
      <c r="G1282" s="23">
        <f t="shared" ref="G1282:AC1282" si="1104">G1292+G1299+G1308</f>
        <v>0</v>
      </c>
      <c r="H1282" s="23">
        <f t="shared" si="1104"/>
        <v>0</v>
      </c>
      <c r="I1282" s="23">
        <f t="shared" si="1104"/>
        <v>0</v>
      </c>
      <c r="J1282" s="23">
        <f t="shared" si="1104"/>
        <v>0</v>
      </c>
      <c r="K1282" s="23">
        <f t="shared" si="1104"/>
        <v>0</v>
      </c>
      <c r="L1282" s="23">
        <f t="shared" si="1104"/>
        <v>0</v>
      </c>
      <c r="M1282" s="23">
        <f t="shared" si="1104"/>
        <v>0</v>
      </c>
      <c r="N1282" s="23">
        <f t="shared" si="1104"/>
        <v>0</v>
      </c>
      <c r="O1282" s="23">
        <f t="shared" si="1104"/>
        <v>0</v>
      </c>
      <c r="P1282" s="23">
        <f t="shared" si="1104"/>
        <v>0</v>
      </c>
      <c r="Q1282" s="23">
        <f t="shared" si="1104"/>
        <v>0</v>
      </c>
      <c r="R1282" s="23">
        <f t="shared" si="1104"/>
        <v>0</v>
      </c>
      <c r="S1282" s="23">
        <f t="shared" si="1104"/>
        <v>0</v>
      </c>
      <c r="T1282" s="23">
        <f t="shared" si="1104"/>
        <v>0</v>
      </c>
      <c r="U1282" s="23">
        <f t="shared" si="1104"/>
        <v>0</v>
      </c>
      <c r="V1282" s="23">
        <f t="shared" si="1104"/>
        <v>0</v>
      </c>
      <c r="W1282" s="23">
        <f t="shared" si="1104"/>
        <v>0</v>
      </c>
      <c r="X1282" s="23">
        <f t="shared" si="1104"/>
        <v>0</v>
      </c>
      <c r="Y1282" s="23">
        <f t="shared" si="1104"/>
        <v>0</v>
      </c>
      <c r="Z1282" s="23">
        <f t="shared" si="1104"/>
        <v>0</v>
      </c>
      <c r="AA1282" s="23">
        <f t="shared" si="1104"/>
        <v>0</v>
      </c>
      <c r="AB1282" s="23">
        <f t="shared" si="1104"/>
        <v>0</v>
      </c>
      <c r="AC1282" s="23">
        <f t="shared" si="1104"/>
        <v>0</v>
      </c>
      <c r="AD1282" s="100"/>
      <c r="AE1282" s="109"/>
    </row>
    <row r="1283" spans="1:31" ht="29.4" customHeight="1" x14ac:dyDescent="0.25">
      <c r="A1283" s="99" t="s">
        <v>308</v>
      </c>
      <c r="B1283" s="95" t="s">
        <v>162</v>
      </c>
      <c r="C1283" s="19"/>
      <c r="D1283" s="20"/>
      <c r="E1283" s="20"/>
      <c r="F1283" s="19"/>
      <c r="G1283" s="29">
        <v>107</v>
      </c>
      <c r="H1283" s="29">
        <v>99</v>
      </c>
      <c r="I1283" s="29">
        <v>108</v>
      </c>
      <c r="J1283" s="29">
        <v>99</v>
      </c>
      <c r="K1283" s="29">
        <v>108</v>
      </c>
      <c r="L1283" s="29"/>
      <c r="M1283" s="29">
        <v>108</v>
      </c>
      <c r="N1283" s="29"/>
      <c r="O1283" s="29">
        <v>105</v>
      </c>
      <c r="P1283" s="28"/>
      <c r="Q1283" s="23">
        <f>(S1283+U1283+W1283+Y1283)/4</f>
        <v>255</v>
      </c>
      <c r="R1283" s="23"/>
      <c r="S1283" s="23">
        <f>179+76</f>
        <v>255</v>
      </c>
      <c r="T1283" s="23">
        <v>105</v>
      </c>
      <c r="U1283" s="23">
        <f>179+76</f>
        <v>255</v>
      </c>
      <c r="V1283" s="23">
        <v>125</v>
      </c>
      <c r="W1283" s="23">
        <f>179+76</f>
        <v>255</v>
      </c>
      <c r="X1283" s="23">
        <v>125</v>
      </c>
      <c r="Y1283" s="23">
        <f>179+76</f>
        <v>255</v>
      </c>
      <c r="Z1283" s="23">
        <v>125</v>
      </c>
      <c r="AA1283" s="23">
        <v>225</v>
      </c>
      <c r="AB1283" s="23">
        <v>225</v>
      </c>
      <c r="AC1283" s="23">
        <v>225</v>
      </c>
      <c r="AD1283" s="100" t="s">
        <v>76</v>
      </c>
      <c r="AE1283" s="107" t="s">
        <v>565</v>
      </c>
    </row>
    <row r="1284" spans="1:31" ht="29.4" customHeight="1" x14ac:dyDescent="0.25">
      <c r="A1284" s="99"/>
      <c r="B1284" s="95" t="s">
        <v>6</v>
      </c>
      <c r="C1284" s="19"/>
      <c r="D1284" s="20"/>
      <c r="E1284" s="20"/>
      <c r="F1284" s="19"/>
      <c r="G1284" s="48">
        <f>ROUND(G1285/G1283,1)</f>
        <v>94.9</v>
      </c>
      <c r="H1284" s="48">
        <f t="shared" ref="H1284:AC1284" si="1105">ROUND(H1285/H1283,1)</f>
        <v>19.399999999999999</v>
      </c>
      <c r="I1284" s="48">
        <f t="shared" si="1105"/>
        <v>23.3</v>
      </c>
      <c r="J1284" s="48">
        <f t="shared" si="1105"/>
        <v>19.399999999999999</v>
      </c>
      <c r="K1284" s="48">
        <f t="shared" si="1105"/>
        <v>23.3</v>
      </c>
      <c r="L1284" s="48" t="e">
        <f t="shared" si="1105"/>
        <v>#DIV/0!</v>
      </c>
      <c r="M1284" s="48">
        <f t="shared" si="1105"/>
        <v>10.3</v>
      </c>
      <c r="N1284" s="48" t="e">
        <f t="shared" si="1105"/>
        <v>#DIV/0!</v>
      </c>
      <c r="O1284" s="48">
        <f t="shared" si="1105"/>
        <v>38.1</v>
      </c>
      <c r="P1284" s="48" t="e">
        <f t="shared" si="1105"/>
        <v>#DIV/0!</v>
      </c>
      <c r="Q1284" s="48">
        <f>ROUND(Q1285/Q1283,1)</f>
        <v>34.1</v>
      </c>
      <c r="R1284" s="48" t="e">
        <f t="shared" si="1105"/>
        <v>#DIV/0!</v>
      </c>
      <c r="S1284" s="48">
        <f>ROUND(S1285/S1283,1)</f>
        <v>8.3000000000000007</v>
      </c>
      <c r="T1284" s="48">
        <f t="shared" si="1105"/>
        <v>0</v>
      </c>
      <c r="U1284" s="48">
        <f t="shared" si="1105"/>
        <v>7.4</v>
      </c>
      <c r="V1284" s="48">
        <f t="shared" si="1105"/>
        <v>0</v>
      </c>
      <c r="W1284" s="48">
        <f t="shared" si="1105"/>
        <v>1.8</v>
      </c>
      <c r="X1284" s="48">
        <f t="shared" si="1105"/>
        <v>0</v>
      </c>
      <c r="Y1284" s="48">
        <f t="shared" si="1105"/>
        <v>16.600000000000001</v>
      </c>
      <c r="Z1284" s="48">
        <f t="shared" si="1105"/>
        <v>0</v>
      </c>
      <c r="AA1284" s="48">
        <f t="shared" si="1105"/>
        <v>48.6</v>
      </c>
      <c r="AB1284" s="48">
        <f t="shared" si="1105"/>
        <v>48.6</v>
      </c>
      <c r="AC1284" s="48">
        <f t="shared" si="1105"/>
        <v>48.6</v>
      </c>
      <c r="AD1284" s="100"/>
      <c r="AE1284" s="108"/>
    </row>
    <row r="1285" spans="1:31" ht="33" customHeight="1" x14ac:dyDescent="0.25">
      <c r="A1285" s="99"/>
      <c r="B1285" s="95" t="s">
        <v>101</v>
      </c>
      <c r="C1285" s="19"/>
      <c r="D1285" s="20"/>
      <c r="E1285" s="20"/>
      <c r="F1285" s="19"/>
      <c r="G1285" s="23">
        <f t="shared" ref="G1285:AC1285" si="1106">SUM(G1286:G1292)</f>
        <v>10154.9</v>
      </c>
      <c r="H1285" s="23">
        <f t="shared" si="1106"/>
        <v>1920.625</v>
      </c>
      <c r="I1285" s="23">
        <f t="shared" si="1106"/>
        <v>2520.75</v>
      </c>
      <c r="J1285" s="23">
        <f t="shared" si="1106"/>
        <v>1920.625</v>
      </c>
      <c r="K1285" s="23">
        <f t="shared" si="1106"/>
        <v>2520.75</v>
      </c>
      <c r="L1285" s="23">
        <f t="shared" si="1106"/>
        <v>0</v>
      </c>
      <c r="M1285" s="23">
        <f t="shared" si="1106"/>
        <v>1110.8499999999999</v>
      </c>
      <c r="N1285" s="23">
        <f t="shared" si="1106"/>
        <v>0</v>
      </c>
      <c r="O1285" s="23">
        <f t="shared" si="1106"/>
        <v>4002.5499999999997</v>
      </c>
      <c r="P1285" s="23">
        <f t="shared" si="1106"/>
        <v>0</v>
      </c>
      <c r="Q1285" s="23">
        <f>SUM(Q1286:Q1292)</f>
        <v>8694.5</v>
      </c>
      <c r="R1285" s="23">
        <f t="shared" si="1106"/>
        <v>0</v>
      </c>
      <c r="S1285" s="23">
        <f t="shared" si="1106"/>
        <v>2115.1</v>
      </c>
      <c r="T1285" s="23">
        <f t="shared" si="1106"/>
        <v>0</v>
      </c>
      <c r="U1285" s="23">
        <f>SUM(U1286:U1292)</f>
        <v>1879.6</v>
      </c>
      <c r="V1285" s="23">
        <f t="shared" si="1106"/>
        <v>0</v>
      </c>
      <c r="W1285" s="23">
        <f t="shared" si="1106"/>
        <v>463.15</v>
      </c>
      <c r="X1285" s="23">
        <f t="shared" si="1106"/>
        <v>0</v>
      </c>
      <c r="Y1285" s="23">
        <f t="shared" si="1106"/>
        <v>4236.6499999999996</v>
      </c>
      <c r="Z1285" s="23">
        <f t="shared" si="1106"/>
        <v>0</v>
      </c>
      <c r="AA1285" s="23">
        <f t="shared" si="1106"/>
        <v>10944.5</v>
      </c>
      <c r="AB1285" s="23">
        <f t="shared" si="1106"/>
        <v>10944.5</v>
      </c>
      <c r="AC1285" s="23">
        <f t="shared" si="1106"/>
        <v>10944.5</v>
      </c>
      <c r="AD1285" s="100"/>
      <c r="AE1285" s="108"/>
    </row>
    <row r="1286" spans="1:31" ht="13.2" customHeight="1" x14ac:dyDescent="0.25">
      <c r="A1286" s="99"/>
      <c r="B1286" s="105" t="s">
        <v>7</v>
      </c>
      <c r="C1286" s="19">
        <v>136</v>
      </c>
      <c r="D1286" s="18" t="s">
        <v>42</v>
      </c>
      <c r="E1286" s="18" t="s">
        <v>186</v>
      </c>
      <c r="F1286" s="94">
        <v>810</v>
      </c>
      <c r="G1286" s="23">
        <f t="shared" ref="G1286:H1292" si="1107">I1286+K1286+M1286+O1286</f>
        <v>21</v>
      </c>
      <c r="H1286" s="28">
        <f>J1286+L1286+N1286+P1286</f>
        <v>0</v>
      </c>
      <c r="I1286" s="46">
        <v>0</v>
      </c>
      <c r="J1286" s="46">
        <v>0</v>
      </c>
      <c r="K1286" s="46">
        <v>21</v>
      </c>
      <c r="L1286" s="46"/>
      <c r="M1286" s="46"/>
      <c r="N1286" s="46"/>
      <c r="O1286" s="46"/>
      <c r="P1286" s="46"/>
      <c r="Q1286" s="23">
        <f t="shared" ref="Q1286:Q1292" si="1108">S1286+U1286+W1286+Y1286</f>
        <v>0</v>
      </c>
      <c r="R1286" s="28">
        <f>T1286+V1286+X1286+Z1286</f>
        <v>0</v>
      </c>
      <c r="S1286" s="48">
        <v>0</v>
      </c>
      <c r="T1286" s="48"/>
      <c r="U1286" s="48">
        <v>0</v>
      </c>
      <c r="V1286" s="48"/>
      <c r="W1286" s="48">
        <v>0</v>
      </c>
      <c r="X1286" s="48"/>
      <c r="Y1286" s="48">
        <v>0</v>
      </c>
      <c r="Z1286" s="48"/>
      <c r="AA1286" s="23">
        <v>0</v>
      </c>
      <c r="AB1286" s="23">
        <v>0</v>
      </c>
      <c r="AC1286" s="23">
        <v>0</v>
      </c>
      <c r="AD1286" s="100"/>
      <c r="AE1286" s="108"/>
    </row>
    <row r="1287" spans="1:31" ht="28.2" customHeight="1" x14ac:dyDescent="0.25">
      <c r="A1287" s="99"/>
      <c r="B1287" s="110"/>
      <c r="C1287" s="19">
        <v>136</v>
      </c>
      <c r="D1287" s="18" t="s">
        <v>42</v>
      </c>
      <c r="E1287" s="18" t="s">
        <v>186</v>
      </c>
      <c r="F1287" s="94">
        <v>244</v>
      </c>
      <c r="G1287" s="23">
        <f>I1287+K1287+M1287+O1287</f>
        <v>8804</v>
      </c>
      <c r="H1287" s="28">
        <f t="shared" si="1107"/>
        <v>1642.355</v>
      </c>
      <c r="I1287" s="47">
        <v>2109.9</v>
      </c>
      <c r="J1287" s="47">
        <v>1642.355</v>
      </c>
      <c r="K1287" s="47">
        <f>2109.9-21</f>
        <v>2088.9</v>
      </c>
      <c r="L1287" s="47"/>
      <c r="M1287" s="47">
        <v>700</v>
      </c>
      <c r="N1287" s="47"/>
      <c r="O1287" s="47">
        <f>3905.2</f>
        <v>3905.2</v>
      </c>
      <c r="P1287" s="46"/>
      <c r="Q1287" s="23">
        <f t="shared" si="1108"/>
        <v>7655</v>
      </c>
      <c r="R1287" s="28">
        <f t="shared" ref="R1287:R1292" si="1109">T1287+V1287+X1287+Z1287</f>
        <v>0</v>
      </c>
      <c r="S1287" s="48">
        <v>1729</v>
      </c>
      <c r="T1287" s="48"/>
      <c r="U1287" s="48">
        <f>1493.5</f>
        <v>1493.5</v>
      </c>
      <c r="V1287" s="48"/>
      <c r="W1287" s="48">
        <v>329.5</v>
      </c>
      <c r="X1287" s="48"/>
      <c r="Y1287" s="48">
        <f>5103-1000</f>
        <v>4103</v>
      </c>
      <c r="Z1287" s="48"/>
      <c r="AA1287" s="23">
        <v>9905</v>
      </c>
      <c r="AB1287" s="23">
        <v>9905</v>
      </c>
      <c r="AC1287" s="23">
        <v>9905</v>
      </c>
      <c r="AD1287" s="100"/>
      <c r="AE1287" s="108"/>
    </row>
    <row r="1288" spans="1:31" ht="25.2" customHeight="1" x14ac:dyDescent="0.25">
      <c r="A1288" s="99"/>
      <c r="B1288" s="110"/>
      <c r="C1288" s="19">
        <v>136</v>
      </c>
      <c r="D1288" s="18" t="s">
        <v>42</v>
      </c>
      <c r="E1288" s="18" t="s">
        <v>186</v>
      </c>
      <c r="F1288" s="94">
        <v>244</v>
      </c>
      <c r="G1288" s="23">
        <f t="shared" si="1107"/>
        <v>0</v>
      </c>
      <c r="H1288" s="28">
        <f t="shared" si="1107"/>
        <v>0</v>
      </c>
      <c r="I1288" s="47"/>
      <c r="J1288" s="47"/>
      <c r="K1288" s="47"/>
      <c r="L1288" s="47"/>
      <c r="M1288" s="47"/>
      <c r="N1288" s="47"/>
      <c r="O1288" s="47"/>
      <c r="P1288" s="46"/>
      <c r="Q1288" s="23">
        <f t="shared" si="1108"/>
        <v>0</v>
      </c>
      <c r="R1288" s="28">
        <f t="shared" si="1109"/>
        <v>0</v>
      </c>
      <c r="S1288" s="48">
        <v>0</v>
      </c>
      <c r="T1288" s="48"/>
      <c r="U1288" s="48">
        <v>0</v>
      </c>
      <c r="V1288" s="48"/>
      <c r="W1288" s="48">
        <v>0</v>
      </c>
      <c r="X1288" s="48"/>
      <c r="Y1288" s="48">
        <v>0</v>
      </c>
      <c r="Z1288" s="48"/>
      <c r="AA1288" s="23">
        <v>0</v>
      </c>
      <c r="AB1288" s="23">
        <v>0</v>
      </c>
      <c r="AC1288" s="23">
        <v>0</v>
      </c>
      <c r="AD1288" s="100"/>
      <c r="AE1288" s="108"/>
    </row>
    <row r="1289" spans="1:31" ht="32.25" customHeight="1" x14ac:dyDescent="0.25">
      <c r="A1289" s="99"/>
      <c r="B1289" s="106"/>
      <c r="C1289" s="19">
        <v>136</v>
      </c>
      <c r="D1289" s="18" t="s">
        <v>42</v>
      </c>
      <c r="E1289" s="18" t="s">
        <v>186</v>
      </c>
      <c r="F1289" s="94">
        <v>340</v>
      </c>
      <c r="G1289" s="23">
        <f t="shared" si="1107"/>
        <v>1329.9</v>
      </c>
      <c r="H1289" s="28">
        <f t="shared" si="1107"/>
        <v>278.27</v>
      </c>
      <c r="I1289" s="47">
        <v>410.85</v>
      </c>
      <c r="J1289" s="47">
        <v>278.27</v>
      </c>
      <c r="K1289" s="47">
        <v>410.85</v>
      </c>
      <c r="L1289" s="47"/>
      <c r="M1289" s="47">
        <f>121.35+289.5</f>
        <v>410.85</v>
      </c>
      <c r="N1289" s="47"/>
      <c r="O1289" s="47">
        <v>97.35</v>
      </c>
      <c r="P1289" s="46"/>
      <c r="Q1289" s="23">
        <f t="shared" si="1108"/>
        <v>1039.5</v>
      </c>
      <c r="R1289" s="28">
        <f t="shared" si="1109"/>
        <v>0</v>
      </c>
      <c r="S1289" s="48">
        <v>386.1</v>
      </c>
      <c r="T1289" s="48"/>
      <c r="U1289" s="48">
        <v>386.1</v>
      </c>
      <c r="V1289" s="48"/>
      <c r="W1289" s="48">
        <v>133.65</v>
      </c>
      <c r="X1289" s="48"/>
      <c r="Y1289" s="48">
        <v>133.65</v>
      </c>
      <c r="Z1289" s="48"/>
      <c r="AA1289" s="23">
        <v>1039.5</v>
      </c>
      <c r="AB1289" s="23">
        <v>1039.5</v>
      </c>
      <c r="AC1289" s="23">
        <v>1039.5</v>
      </c>
      <c r="AD1289" s="100"/>
      <c r="AE1289" s="108"/>
    </row>
    <row r="1290" spans="1:31" ht="13.2" customHeight="1" x14ac:dyDescent="0.25">
      <c r="A1290" s="99"/>
      <c r="B1290" s="95" t="s">
        <v>8</v>
      </c>
      <c r="C1290" s="19"/>
      <c r="D1290" s="20"/>
      <c r="E1290" s="20"/>
      <c r="F1290" s="19"/>
      <c r="G1290" s="23">
        <f t="shared" si="1107"/>
        <v>0</v>
      </c>
      <c r="H1290" s="28">
        <f t="shared" si="1107"/>
        <v>0</v>
      </c>
      <c r="I1290" s="47"/>
      <c r="J1290" s="47"/>
      <c r="K1290" s="47"/>
      <c r="L1290" s="47"/>
      <c r="M1290" s="47"/>
      <c r="N1290" s="47"/>
      <c r="O1290" s="47"/>
      <c r="P1290" s="46"/>
      <c r="Q1290" s="23">
        <f t="shared" si="1108"/>
        <v>0</v>
      </c>
      <c r="R1290" s="28">
        <f t="shared" si="1109"/>
        <v>0</v>
      </c>
      <c r="S1290" s="48"/>
      <c r="T1290" s="48"/>
      <c r="U1290" s="48"/>
      <c r="V1290" s="48"/>
      <c r="W1290" s="48"/>
      <c r="X1290" s="48"/>
      <c r="Y1290" s="48"/>
      <c r="Z1290" s="48"/>
      <c r="AA1290" s="23"/>
      <c r="AB1290" s="23"/>
      <c r="AC1290" s="23"/>
      <c r="AD1290" s="100"/>
      <c r="AE1290" s="108"/>
    </row>
    <row r="1291" spans="1:31" ht="13.2" customHeight="1" x14ac:dyDescent="0.25">
      <c r="A1291" s="99"/>
      <c r="B1291" s="95" t="s">
        <v>9</v>
      </c>
      <c r="C1291" s="19"/>
      <c r="D1291" s="20"/>
      <c r="E1291" s="20"/>
      <c r="F1291" s="19"/>
      <c r="G1291" s="23">
        <f t="shared" si="1107"/>
        <v>0</v>
      </c>
      <c r="H1291" s="28">
        <f t="shared" si="1107"/>
        <v>0</v>
      </c>
      <c r="I1291" s="29"/>
      <c r="J1291" s="29"/>
      <c r="K1291" s="29"/>
      <c r="L1291" s="29"/>
      <c r="M1291" s="29"/>
      <c r="N1291" s="29"/>
      <c r="O1291" s="29"/>
      <c r="P1291" s="28"/>
      <c r="Q1291" s="23">
        <f t="shared" si="1108"/>
        <v>0</v>
      </c>
      <c r="R1291" s="28">
        <f t="shared" si="1109"/>
        <v>0</v>
      </c>
      <c r="S1291" s="23"/>
      <c r="T1291" s="23"/>
      <c r="U1291" s="23"/>
      <c r="V1291" s="23"/>
      <c r="W1291" s="23"/>
      <c r="X1291" s="23"/>
      <c r="Y1291" s="23"/>
      <c r="Z1291" s="23"/>
      <c r="AA1291" s="23"/>
      <c r="AB1291" s="23"/>
      <c r="AC1291" s="23"/>
      <c r="AD1291" s="100"/>
      <c r="AE1291" s="108"/>
    </row>
    <row r="1292" spans="1:31" ht="13.2" customHeight="1" x14ac:dyDescent="0.25">
      <c r="A1292" s="99"/>
      <c r="B1292" s="95" t="s">
        <v>10</v>
      </c>
      <c r="C1292" s="19"/>
      <c r="D1292" s="20"/>
      <c r="E1292" s="20"/>
      <c r="F1292" s="19"/>
      <c r="G1292" s="23">
        <f t="shared" si="1107"/>
        <v>0</v>
      </c>
      <c r="H1292" s="28">
        <f t="shared" si="1107"/>
        <v>0</v>
      </c>
      <c r="I1292" s="29"/>
      <c r="J1292" s="29"/>
      <c r="K1292" s="29"/>
      <c r="L1292" s="29"/>
      <c r="M1292" s="29"/>
      <c r="N1292" s="29"/>
      <c r="O1292" s="29"/>
      <c r="P1292" s="28"/>
      <c r="Q1292" s="23">
        <f t="shared" si="1108"/>
        <v>0</v>
      </c>
      <c r="R1292" s="28">
        <f t="shared" si="1109"/>
        <v>0</v>
      </c>
      <c r="S1292" s="23"/>
      <c r="T1292" s="23"/>
      <c r="U1292" s="23"/>
      <c r="V1292" s="23"/>
      <c r="W1292" s="23"/>
      <c r="X1292" s="23"/>
      <c r="Y1292" s="23"/>
      <c r="Z1292" s="23"/>
      <c r="AA1292" s="23"/>
      <c r="AB1292" s="23"/>
      <c r="AC1292" s="23"/>
      <c r="AD1292" s="100"/>
      <c r="AE1292" s="109"/>
    </row>
    <row r="1293" spans="1:31" ht="25.2" customHeight="1" x14ac:dyDescent="0.25">
      <c r="A1293" s="99" t="s">
        <v>441</v>
      </c>
      <c r="B1293" s="95" t="s">
        <v>171</v>
      </c>
      <c r="C1293" s="19"/>
      <c r="D1293" s="20"/>
      <c r="E1293" s="20"/>
      <c r="F1293" s="19"/>
      <c r="G1293" s="29">
        <v>147</v>
      </c>
      <c r="H1293" s="28">
        <v>0</v>
      </c>
      <c r="I1293" s="29">
        <v>147</v>
      </c>
      <c r="J1293" s="29">
        <v>0</v>
      </c>
      <c r="K1293" s="29">
        <v>147</v>
      </c>
      <c r="L1293" s="29"/>
      <c r="M1293" s="29">
        <v>147</v>
      </c>
      <c r="N1293" s="29"/>
      <c r="O1293" s="29">
        <v>147</v>
      </c>
      <c r="P1293" s="28"/>
      <c r="Q1293" s="23">
        <v>147</v>
      </c>
      <c r="R1293" s="23"/>
      <c r="S1293" s="23">
        <v>0</v>
      </c>
      <c r="T1293" s="23"/>
      <c r="U1293" s="23">
        <v>0</v>
      </c>
      <c r="V1293" s="23"/>
      <c r="W1293" s="23">
        <v>147</v>
      </c>
      <c r="X1293" s="23"/>
      <c r="Y1293" s="23">
        <v>0</v>
      </c>
      <c r="Z1293" s="23"/>
      <c r="AA1293" s="23">
        <v>147</v>
      </c>
      <c r="AB1293" s="23">
        <v>147</v>
      </c>
      <c r="AC1293" s="23">
        <v>147</v>
      </c>
      <c r="AD1293" s="100" t="s">
        <v>81</v>
      </c>
      <c r="AE1293" s="107" t="s">
        <v>368</v>
      </c>
    </row>
    <row r="1294" spans="1:31" ht="26.4" x14ac:dyDescent="0.25">
      <c r="A1294" s="99"/>
      <c r="B1294" s="95" t="s">
        <v>6</v>
      </c>
      <c r="C1294" s="19"/>
      <c r="D1294" s="20"/>
      <c r="E1294" s="20"/>
      <c r="F1294" s="19"/>
      <c r="G1294" s="23">
        <f t="shared" ref="G1294:AC1294" si="1110">ROUND(G1295/G1293,1)</f>
        <v>25</v>
      </c>
      <c r="H1294" s="23" t="e">
        <f t="shared" si="1110"/>
        <v>#DIV/0!</v>
      </c>
      <c r="I1294" s="23">
        <f t="shared" si="1110"/>
        <v>0</v>
      </c>
      <c r="J1294" s="23" t="e">
        <f t="shared" si="1110"/>
        <v>#DIV/0!</v>
      </c>
      <c r="K1294" s="23">
        <f t="shared" si="1110"/>
        <v>25</v>
      </c>
      <c r="L1294" s="23" t="e">
        <f t="shared" si="1110"/>
        <v>#DIV/0!</v>
      </c>
      <c r="M1294" s="23">
        <f t="shared" si="1110"/>
        <v>0</v>
      </c>
      <c r="N1294" s="23" t="e">
        <f t="shared" si="1110"/>
        <v>#DIV/0!</v>
      </c>
      <c r="O1294" s="23">
        <f t="shared" si="1110"/>
        <v>0</v>
      </c>
      <c r="P1294" s="23" t="e">
        <f t="shared" si="1110"/>
        <v>#DIV/0!</v>
      </c>
      <c r="Q1294" s="23">
        <f t="shared" si="1110"/>
        <v>33.6</v>
      </c>
      <c r="R1294" s="23" t="e">
        <f t="shared" si="1110"/>
        <v>#DIV/0!</v>
      </c>
      <c r="S1294" s="27" t="e">
        <f t="shared" si="1110"/>
        <v>#DIV/0!</v>
      </c>
      <c r="T1294" s="27" t="e">
        <f t="shared" si="1110"/>
        <v>#DIV/0!</v>
      </c>
      <c r="U1294" s="27" t="e">
        <f t="shared" si="1110"/>
        <v>#DIV/0!</v>
      </c>
      <c r="V1294" s="23" t="e">
        <f t="shared" si="1110"/>
        <v>#DIV/0!</v>
      </c>
      <c r="W1294" s="23">
        <f t="shared" si="1110"/>
        <v>33.6</v>
      </c>
      <c r="X1294" s="23" t="e">
        <f t="shared" si="1110"/>
        <v>#DIV/0!</v>
      </c>
      <c r="Y1294" s="27" t="e">
        <f t="shared" si="1110"/>
        <v>#DIV/0!</v>
      </c>
      <c r="Z1294" s="23" t="e">
        <f t="shared" si="1110"/>
        <v>#DIV/0!</v>
      </c>
      <c r="AA1294" s="23">
        <f t="shared" si="1110"/>
        <v>25</v>
      </c>
      <c r="AB1294" s="23">
        <f t="shared" si="1110"/>
        <v>25</v>
      </c>
      <c r="AC1294" s="23">
        <f t="shared" si="1110"/>
        <v>25</v>
      </c>
      <c r="AD1294" s="100"/>
      <c r="AE1294" s="108"/>
    </row>
    <row r="1295" spans="1:31" ht="26.4" x14ac:dyDescent="0.25">
      <c r="A1295" s="99"/>
      <c r="B1295" s="95" t="s">
        <v>101</v>
      </c>
      <c r="C1295" s="19"/>
      <c r="D1295" s="20"/>
      <c r="E1295" s="20"/>
      <c r="F1295" s="19"/>
      <c r="G1295" s="23">
        <f t="shared" ref="G1295:AC1295" si="1111">SUM(G1296:G1299)</f>
        <v>3672</v>
      </c>
      <c r="H1295" s="23">
        <f t="shared" si="1111"/>
        <v>0</v>
      </c>
      <c r="I1295" s="23">
        <f t="shared" si="1111"/>
        <v>0</v>
      </c>
      <c r="J1295" s="23">
        <f t="shared" si="1111"/>
        <v>0</v>
      </c>
      <c r="K1295" s="23">
        <f t="shared" si="1111"/>
        <v>3672</v>
      </c>
      <c r="L1295" s="23">
        <f t="shared" si="1111"/>
        <v>0</v>
      </c>
      <c r="M1295" s="23">
        <f t="shared" si="1111"/>
        <v>0</v>
      </c>
      <c r="N1295" s="23">
        <f t="shared" si="1111"/>
        <v>0</v>
      </c>
      <c r="O1295" s="23">
        <f t="shared" si="1111"/>
        <v>0</v>
      </c>
      <c r="P1295" s="23">
        <f t="shared" si="1111"/>
        <v>0</v>
      </c>
      <c r="Q1295" s="23">
        <f t="shared" si="1111"/>
        <v>4946</v>
      </c>
      <c r="R1295" s="23">
        <f t="shared" si="1111"/>
        <v>0</v>
      </c>
      <c r="S1295" s="23">
        <f t="shared" si="1111"/>
        <v>0</v>
      </c>
      <c r="T1295" s="23">
        <f t="shared" si="1111"/>
        <v>0</v>
      </c>
      <c r="U1295" s="23">
        <f t="shared" si="1111"/>
        <v>0</v>
      </c>
      <c r="V1295" s="23">
        <f t="shared" si="1111"/>
        <v>0</v>
      </c>
      <c r="W1295" s="23">
        <f t="shared" si="1111"/>
        <v>4946</v>
      </c>
      <c r="X1295" s="23">
        <f t="shared" si="1111"/>
        <v>0</v>
      </c>
      <c r="Y1295" s="23">
        <f t="shared" si="1111"/>
        <v>0</v>
      </c>
      <c r="Z1295" s="23">
        <f t="shared" si="1111"/>
        <v>0</v>
      </c>
      <c r="AA1295" s="23">
        <f t="shared" si="1111"/>
        <v>3672</v>
      </c>
      <c r="AB1295" s="23">
        <f t="shared" si="1111"/>
        <v>3672</v>
      </c>
      <c r="AC1295" s="23">
        <f t="shared" si="1111"/>
        <v>3672</v>
      </c>
      <c r="AD1295" s="100"/>
      <c r="AE1295" s="108"/>
    </row>
    <row r="1296" spans="1:31" ht="13.2" customHeight="1" x14ac:dyDescent="0.25">
      <c r="A1296" s="99"/>
      <c r="B1296" s="95" t="s">
        <v>7</v>
      </c>
      <c r="C1296" s="19">
        <v>136</v>
      </c>
      <c r="D1296" s="20" t="s">
        <v>43</v>
      </c>
      <c r="E1296" s="20" t="s">
        <v>187</v>
      </c>
      <c r="F1296" s="19">
        <v>244</v>
      </c>
      <c r="G1296" s="23">
        <f>I1296+K1296+M1296+O1296</f>
        <v>3672</v>
      </c>
      <c r="H1296" s="28">
        <f t="shared" ref="G1296:H1299" si="1112">J1296+L1296+N1296+P1296</f>
        <v>0</v>
      </c>
      <c r="I1296" s="29">
        <v>0</v>
      </c>
      <c r="J1296" s="29">
        <v>0</v>
      </c>
      <c r="K1296" s="29">
        <v>3672</v>
      </c>
      <c r="L1296" s="29"/>
      <c r="M1296" s="29">
        <v>0</v>
      </c>
      <c r="N1296" s="29"/>
      <c r="O1296" s="29">
        <v>0</v>
      </c>
      <c r="P1296" s="28"/>
      <c r="Q1296" s="23">
        <f>S1296+U1296+W1296+Y1296</f>
        <v>2473</v>
      </c>
      <c r="R1296" s="28">
        <f t="shared" ref="R1296:R1299" si="1113">T1296+V1296+X1296+Z1296</f>
        <v>0</v>
      </c>
      <c r="S1296" s="23">
        <v>0</v>
      </c>
      <c r="T1296" s="23"/>
      <c r="U1296" s="23">
        <v>0</v>
      </c>
      <c r="V1296" s="23"/>
      <c r="W1296" s="23">
        <v>2473</v>
      </c>
      <c r="X1296" s="23"/>
      <c r="Y1296" s="23">
        <v>0</v>
      </c>
      <c r="Z1296" s="23"/>
      <c r="AA1296" s="23">
        <v>3672</v>
      </c>
      <c r="AB1296" s="23">
        <v>3672</v>
      </c>
      <c r="AC1296" s="23">
        <v>3672</v>
      </c>
      <c r="AD1296" s="100"/>
      <c r="AE1296" s="108"/>
    </row>
    <row r="1297" spans="1:31" ht="13.2" customHeight="1" x14ac:dyDescent="0.25">
      <c r="A1297" s="99"/>
      <c r="B1297" s="95" t="s">
        <v>8</v>
      </c>
      <c r="C1297" s="19">
        <v>136</v>
      </c>
      <c r="D1297" s="20" t="s">
        <v>43</v>
      </c>
      <c r="E1297" s="20" t="s">
        <v>187</v>
      </c>
      <c r="F1297" s="19">
        <v>244</v>
      </c>
      <c r="G1297" s="23">
        <f t="shared" si="1112"/>
        <v>0</v>
      </c>
      <c r="H1297" s="28">
        <f t="shared" si="1112"/>
        <v>0</v>
      </c>
      <c r="I1297" s="29"/>
      <c r="J1297" s="29"/>
      <c r="K1297" s="29"/>
      <c r="L1297" s="29"/>
      <c r="M1297" s="29"/>
      <c r="N1297" s="29"/>
      <c r="O1297" s="29"/>
      <c r="P1297" s="28"/>
      <c r="Q1297" s="23">
        <f t="shared" ref="Q1297:Q1299" si="1114">S1297+U1297+W1297+Y1297</f>
        <v>2473</v>
      </c>
      <c r="R1297" s="28">
        <f t="shared" si="1113"/>
        <v>0</v>
      </c>
      <c r="S1297" s="23">
        <v>0</v>
      </c>
      <c r="T1297" s="23"/>
      <c r="U1297" s="23">
        <v>0</v>
      </c>
      <c r="V1297" s="23"/>
      <c r="W1297" s="23">
        <v>2473</v>
      </c>
      <c r="X1297" s="23"/>
      <c r="Y1297" s="23">
        <v>0</v>
      </c>
      <c r="Z1297" s="23"/>
      <c r="AA1297" s="23">
        <v>0</v>
      </c>
      <c r="AB1297" s="23">
        <v>0</v>
      </c>
      <c r="AC1297" s="23"/>
      <c r="AD1297" s="100"/>
      <c r="AE1297" s="108"/>
    </row>
    <row r="1298" spans="1:31" ht="15" customHeight="1" x14ac:dyDescent="0.25">
      <c r="A1298" s="99"/>
      <c r="B1298" s="95" t="s">
        <v>9</v>
      </c>
      <c r="C1298" s="19"/>
      <c r="D1298" s="20"/>
      <c r="E1298" s="20"/>
      <c r="F1298" s="19"/>
      <c r="G1298" s="23">
        <f t="shared" si="1112"/>
        <v>0</v>
      </c>
      <c r="H1298" s="28">
        <f t="shared" si="1112"/>
        <v>0</v>
      </c>
      <c r="I1298" s="29"/>
      <c r="J1298" s="29"/>
      <c r="K1298" s="29"/>
      <c r="L1298" s="29"/>
      <c r="M1298" s="29"/>
      <c r="N1298" s="29"/>
      <c r="O1298" s="29"/>
      <c r="P1298" s="28"/>
      <c r="Q1298" s="23">
        <f t="shared" si="1114"/>
        <v>0</v>
      </c>
      <c r="R1298" s="28">
        <f t="shared" si="1113"/>
        <v>0</v>
      </c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  <c r="AD1298" s="100"/>
      <c r="AE1298" s="108"/>
    </row>
    <row r="1299" spans="1:31" ht="37.200000000000003" customHeight="1" x14ac:dyDescent="0.25">
      <c r="A1299" s="99"/>
      <c r="B1299" s="95" t="s">
        <v>10</v>
      </c>
      <c r="C1299" s="19"/>
      <c r="D1299" s="20"/>
      <c r="E1299" s="20"/>
      <c r="F1299" s="19"/>
      <c r="G1299" s="23">
        <f t="shared" si="1112"/>
        <v>0</v>
      </c>
      <c r="H1299" s="28">
        <f t="shared" si="1112"/>
        <v>0</v>
      </c>
      <c r="I1299" s="29"/>
      <c r="J1299" s="29"/>
      <c r="K1299" s="29"/>
      <c r="L1299" s="29"/>
      <c r="M1299" s="29"/>
      <c r="N1299" s="29"/>
      <c r="O1299" s="29"/>
      <c r="P1299" s="28"/>
      <c r="Q1299" s="23">
        <f t="shared" si="1114"/>
        <v>0</v>
      </c>
      <c r="R1299" s="28">
        <f t="shared" si="1113"/>
        <v>0</v>
      </c>
      <c r="S1299" s="23"/>
      <c r="T1299" s="23"/>
      <c r="U1299" s="23"/>
      <c r="V1299" s="23"/>
      <c r="W1299" s="23"/>
      <c r="X1299" s="23"/>
      <c r="Y1299" s="23"/>
      <c r="Z1299" s="23"/>
      <c r="AA1299" s="23"/>
      <c r="AB1299" s="23"/>
      <c r="AC1299" s="23"/>
      <c r="AD1299" s="100"/>
      <c r="AE1299" s="109"/>
    </row>
    <row r="1300" spans="1:31" ht="24" customHeight="1" x14ac:dyDescent="0.25">
      <c r="A1300" s="99" t="s">
        <v>89</v>
      </c>
      <c r="B1300" s="95" t="s">
        <v>588</v>
      </c>
      <c r="C1300" s="19"/>
      <c r="D1300" s="20"/>
      <c r="E1300" s="20"/>
      <c r="F1300" s="19"/>
      <c r="G1300" s="29">
        <v>1</v>
      </c>
      <c r="H1300" s="28"/>
      <c r="I1300" s="29">
        <v>1</v>
      </c>
      <c r="J1300" s="29">
        <v>1</v>
      </c>
      <c r="K1300" s="29">
        <v>1</v>
      </c>
      <c r="L1300" s="29"/>
      <c r="M1300" s="29">
        <v>1</v>
      </c>
      <c r="N1300" s="29"/>
      <c r="O1300" s="29">
        <v>1</v>
      </c>
      <c r="P1300" s="28"/>
      <c r="Q1300" s="23">
        <v>1</v>
      </c>
      <c r="R1300" s="23"/>
      <c r="S1300" s="23">
        <v>1</v>
      </c>
      <c r="T1300" s="23"/>
      <c r="U1300" s="23">
        <v>1</v>
      </c>
      <c r="V1300" s="23"/>
      <c r="W1300" s="23">
        <v>1</v>
      </c>
      <c r="X1300" s="23"/>
      <c r="Y1300" s="23">
        <v>1</v>
      </c>
      <c r="Z1300" s="23"/>
      <c r="AA1300" s="23">
        <v>1</v>
      </c>
      <c r="AB1300" s="23">
        <v>1</v>
      </c>
      <c r="AC1300" s="23">
        <v>1</v>
      </c>
      <c r="AD1300" s="100" t="s">
        <v>76</v>
      </c>
      <c r="AE1300" s="107" t="s">
        <v>566</v>
      </c>
    </row>
    <row r="1301" spans="1:31" ht="26.4" customHeight="1" x14ac:dyDescent="0.25">
      <c r="A1301" s="99"/>
      <c r="B1301" s="95" t="s">
        <v>119</v>
      </c>
      <c r="C1301" s="19"/>
      <c r="D1301" s="20"/>
      <c r="E1301" s="20"/>
      <c r="F1301" s="19"/>
      <c r="G1301" s="23">
        <f t="shared" ref="G1301:AC1301" si="1115">ROUND(G1302/G1300,1)</f>
        <v>14461.9</v>
      </c>
      <c r="H1301" s="23" t="e">
        <f t="shared" si="1115"/>
        <v>#DIV/0!</v>
      </c>
      <c r="I1301" s="23">
        <f t="shared" si="1115"/>
        <v>4037.6</v>
      </c>
      <c r="J1301" s="23">
        <f t="shared" si="1115"/>
        <v>4037.6</v>
      </c>
      <c r="K1301" s="23">
        <f t="shared" si="1115"/>
        <v>4030.5</v>
      </c>
      <c r="L1301" s="23" t="e">
        <f t="shared" si="1115"/>
        <v>#DIV/0!</v>
      </c>
      <c r="M1301" s="23">
        <f t="shared" si="1115"/>
        <v>3320.3</v>
      </c>
      <c r="N1301" s="23" t="e">
        <f t="shared" si="1115"/>
        <v>#DIV/0!</v>
      </c>
      <c r="O1301" s="23">
        <f t="shared" si="1115"/>
        <v>3073.5</v>
      </c>
      <c r="P1301" s="23" t="e">
        <f t="shared" si="1115"/>
        <v>#DIV/0!</v>
      </c>
      <c r="Q1301" s="23">
        <f>ROUND(Q1302/Q1300,1)</f>
        <v>16386.5</v>
      </c>
      <c r="R1301" s="23" t="e">
        <f t="shared" si="1115"/>
        <v>#DIV/0!</v>
      </c>
      <c r="S1301" s="23">
        <f t="shared" si="1115"/>
        <v>2265.6</v>
      </c>
      <c r="T1301" s="23" t="e">
        <f t="shared" si="1115"/>
        <v>#DIV/0!</v>
      </c>
      <c r="U1301" s="23">
        <f t="shared" si="1115"/>
        <v>3040.6</v>
      </c>
      <c r="V1301" s="23" t="e">
        <f t="shared" si="1115"/>
        <v>#DIV/0!</v>
      </c>
      <c r="W1301" s="23">
        <f t="shared" si="1115"/>
        <v>2854.6</v>
      </c>
      <c r="X1301" s="23" t="e">
        <f t="shared" si="1115"/>
        <v>#DIV/0!</v>
      </c>
      <c r="Y1301" s="23">
        <f t="shared" si="1115"/>
        <v>8225.7000000000007</v>
      </c>
      <c r="Z1301" s="23" t="e">
        <f t="shared" si="1115"/>
        <v>#DIV/0!</v>
      </c>
      <c r="AA1301" s="23">
        <f t="shared" si="1115"/>
        <v>16386.5</v>
      </c>
      <c r="AB1301" s="23">
        <f t="shared" si="1115"/>
        <v>16386.5</v>
      </c>
      <c r="AC1301" s="23">
        <f t="shared" si="1115"/>
        <v>16386.5</v>
      </c>
      <c r="AD1301" s="100"/>
      <c r="AE1301" s="108"/>
    </row>
    <row r="1302" spans="1:31" ht="26.4" x14ac:dyDescent="0.25">
      <c r="A1302" s="99"/>
      <c r="B1302" s="95" t="s">
        <v>101</v>
      </c>
      <c r="C1302" s="19"/>
      <c r="D1302" s="20"/>
      <c r="E1302" s="20"/>
      <c r="F1302" s="19"/>
      <c r="G1302" s="23">
        <f>SUM(G1303:G1308)</f>
        <v>14461.899999999998</v>
      </c>
      <c r="H1302" s="23">
        <f t="shared" ref="H1302:AC1302" si="1116">SUM(H1303:H1308)</f>
        <v>4037.6</v>
      </c>
      <c r="I1302" s="23">
        <f t="shared" si="1116"/>
        <v>4037.58</v>
      </c>
      <c r="J1302" s="23">
        <f t="shared" si="1116"/>
        <v>4037.6</v>
      </c>
      <c r="K1302" s="23">
        <f t="shared" si="1116"/>
        <v>4030.49</v>
      </c>
      <c r="L1302" s="23">
        <f t="shared" si="1116"/>
        <v>0</v>
      </c>
      <c r="M1302" s="23">
        <f t="shared" si="1116"/>
        <v>3320.3</v>
      </c>
      <c r="N1302" s="23">
        <f t="shared" si="1116"/>
        <v>0</v>
      </c>
      <c r="O1302" s="23">
        <f t="shared" si="1116"/>
        <v>3073.5299999999997</v>
      </c>
      <c r="P1302" s="23">
        <f t="shared" si="1116"/>
        <v>0</v>
      </c>
      <c r="Q1302" s="23">
        <f>SUM(Q1303:Q1308)</f>
        <v>16386.5</v>
      </c>
      <c r="R1302" s="23">
        <f t="shared" si="1116"/>
        <v>0</v>
      </c>
      <c r="S1302" s="23">
        <f t="shared" si="1116"/>
        <v>2265.6</v>
      </c>
      <c r="T1302" s="23">
        <f t="shared" si="1116"/>
        <v>0</v>
      </c>
      <c r="U1302" s="23">
        <f t="shared" si="1116"/>
        <v>3040.6</v>
      </c>
      <c r="V1302" s="23">
        <f t="shared" si="1116"/>
        <v>0</v>
      </c>
      <c r="W1302" s="23">
        <f t="shared" si="1116"/>
        <v>2854.6</v>
      </c>
      <c r="X1302" s="23">
        <f t="shared" si="1116"/>
        <v>0</v>
      </c>
      <c r="Y1302" s="23">
        <f t="shared" si="1116"/>
        <v>8225.7000000000007</v>
      </c>
      <c r="Z1302" s="23">
        <f t="shared" si="1116"/>
        <v>0</v>
      </c>
      <c r="AA1302" s="23">
        <f t="shared" si="1116"/>
        <v>16386.5</v>
      </c>
      <c r="AB1302" s="23">
        <f t="shared" si="1116"/>
        <v>16386.5</v>
      </c>
      <c r="AC1302" s="23">
        <f t="shared" si="1116"/>
        <v>16386.5</v>
      </c>
      <c r="AD1302" s="100"/>
      <c r="AE1302" s="108"/>
    </row>
    <row r="1303" spans="1:31" x14ac:dyDescent="0.25">
      <c r="A1303" s="99"/>
      <c r="B1303" s="105" t="s">
        <v>17</v>
      </c>
      <c r="C1303" s="19">
        <v>136</v>
      </c>
      <c r="D1303" s="20" t="s">
        <v>42</v>
      </c>
      <c r="E1303" s="20" t="s">
        <v>445</v>
      </c>
      <c r="F1303" s="19">
        <v>621</v>
      </c>
      <c r="G1303" s="23">
        <f>I1303+K1303+M1303+O1303</f>
        <v>14461.899999999998</v>
      </c>
      <c r="H1303" s="28">
        <f t="shared" ref="G1303:H1308" si="1117">J1303+L1303+N1303+P1303</f>
        <v>4037.6</v>
      </c>
      <c r="I1303" s="29">
        <v>4037.58</v>
      </c>
      <c r="J1303" s="29">
        <v>4037.6</v>
      </c>
      <c r="K1303" s="29">
        <v>4030.49</v>
      </c>
      <c r="L1303" s="29"/>
      <c r="M1303" s="29">
        <v>3320.3</v>
      </c>
      <c r="N1303" s="29"/>
      <c r="O1303" s="29">
        <f>3834.73-761.2</f>
        <v>3073.5299999999997</v>
      </c>
      <c r="P1303" s="28"/>
      <c r="Q1303" s="48">
        <f>S1303+U1303+W1303+Y1303</f>
        <v>5796.5</v>
      </c>
      <c r="R1303" s="28">
        <f t="shared" ref="R1303:R1308" si="1118">T1303+V1303+X1303+Z1303</f>
        <v>0</v>
      </c>
      <c r="S1303" s="23">
        <v>630.6</v>
      </c>
      <c r="T1303" s="23"/>
      <c r="U1303" s="23">
        <v>1405.6</v>
      </c>
      <c r="V1303" s="23"/>
      <c r="W1303" s="23">
        <v>1219.5999999999999</v>
      </c>
      <c r="X1303" s="23"/>
      <c r="Y1303" s="23">
        <v>2540.6999999999998</v>
      </c>
      <c r="Z1303" s="23"/>
      <c r="AA1303" s="23">
        <v>5796.5</v>
      </c>
      <c r="AB1303" s="23">
        <v>5796.5</v>
      </c>
      <c r="AC1303" s="23">
        <v>5796.5</v>
      </c>
      <c r="AD1303" s="100"/>
      <c r="AE1303" s="108"/>
    </row>
    <row r="1304" spans="1:31" ht="13.2" customHeight="1" x14ac:dyDescent="0.25">
      <c r="A1304" s="99"/>
      <c r="B1304" s="110"/>
      <c r="C1304" s="19">
        <v>136</v>
      </c>
      <c r="D1304" s="20" t="s">
        <v>42</v>
      </c>
      <c r="E1304" s="20" t="s">
        <v>445</v>
      </c>
      <c r="F1304" s="19">
        <v>340</v>
      </c>
      <c r="G1304" s="23"/>
      <c r="H1304" s="28"/>
      <c r="I1304" s="29"/>
      <c r="J1304" s="29"/>
      <c r="K1304" s="29"/>
      <c r="L1304" s="29"/>
      <c r="M1304" s="29"/>
      <c r="N1304" s="29"/>
      <c r="O1304" s="29"/>
      <c r="P1304" s="28"/>
      <c r="Q1304" s="48">
        <f>S1304+U1304+W1304+Y1304</f>
        <v>10590</v>
      </c>
      <c r="R1304" s="28"/>
      <c r="S1304" s="23">
        <v>1635</v>
      </c>
      <c r="T1304" s="23"/>
      <c r="U1304" s="23">
        <v>1635</v>
      </c>
      <c r="V1304" s="23"/>
      <c r="W1304" s="23">
        <v>1635</v>
      </c>
      <c r="X1304" s="23"/>
      <c r="Y1304" s="23">
        <v>5685</v>
      </c>
      <c r="Z1304" s="23"/>
      <c r="AA1304" s="23">
        <v>10590</v>
      </c>
      <c r="AB1304" s="23">
        <v>10590</v>
      </c>
      <c r="AC1304" s="23">
        <v>10590</v>
      </c>
      <c r="AD1304" s="100"/>
      <c r="AE1304" s="108"/>
    </row>
    <row r="1305" spans="1:31" ht="13.2" customHeight="1" x14ac:dyDescent="0.25">
      <c r="A1305" s="99"/>
      <c r="B1305" s="106"/>
      <c r="C1305" s="19">
        <v>136</v>
      </c>
      <c r="D1305" s="20" t="s">
        <v>42</v>
      </c>
      <c r="E1305" s="20" t="s">
        <v>445</v>
      </c>
      <c r="F1305" s="19">
        <v>622</v>
      </c>
      <c r="G1305" s="23">
        <v>0</v>
      </c>
      <c r="H1305" s="28"/>
      <c r="I1305" s="29">
        <v>0</v>
      </c>
      <c r="J1305" s="29"/>
      <c r="K1305" s="29">
        <v>0</v>
      </c>
      <c r="L1305" s="29"/>
      <c r="M1305" s="29">
        <v>0</v>
      </c>
      <c r="N1305" s="29"/>
      <c r="O1305" s="29">
        <v>0</v>
      </c>
      <c r="P1305" s="28"/>
      <c r="Q1305" s="23">
        <f>S1305+U1305+W1305+Y1305</f>
        <v>0</v>
      </c>
      <c r="R1305" s="28"/>
      <c r="S1305" s="23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  <c r="AD1305" s="100"/>
      <c r="AE1305" s="108"/>
    </row>
    <row r="1306" spans="1:31" ht="13.2" customHeight="1" x14ac:dyDescent="0.25">
      <c r="A1306" s="99"/>
      <c r="B1306" s="95" t="s">
        <v>14</v>
      </c>
      <c r="C1306" s="19"/>
      <c r="D1306" s="20"/>
      <c r="E1306" s="20"/>
      <c r="F1306" s="19"/>
      <c r="G1306" s="23">
        <f t="shared" si="1117"/>
        <v>0</v>
      </c>
      <c r="H1306" s="28">
        <f t="shared" si="1117"/>
        <v>0</v>
      </c>
      <c r="I1306" s="29"/>
      <c r="J1306" s="29"/>
      <c r="K1306" s="29"/>
      <c r="L1306" s="29"/>
      <c r="M1306" s="29"/>
      <c r="N1306" s="29"/>
      <c r="O1306" s="29"/>
      <c r="P1306" s="28"/>
      <c r="Q1306" s="23">
        <f t="shared" ref="Q1306:Q1308" si="1119">S1306+U1306+W1306+Y1306</f>
        <v>0</v>
      </c>
      <c r="R1306" s="28">
        <f t="shared" si="1118"/>
        <v>0</v>
      </c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100"/>
      <c r="AE1306" s="108"/>
    </row>
    <row r="1307" spans="1:31" ht="13.2" customHeight="1" x14ac:dyDescent="0.25">
      <c r="A1307" s="99"/>
      <c r="B1307" s="95" t="s">
        <v>15</v>
      </c>
      <c r="C1307" s="19"/>
      <c r="D1307" s="20"/>
      <c r="E1307" s="20"/>
      <c r="F1307" s="19"/>
      <c r="G1307" s="23">
        <f t="shared" si="1117"/>
        <v>0</v>
      </c>
      <c r="H1307" s="28">
        <f t="shared" si="1117"/>
        <v>0</v>
      </c>
      <c r="I1307" s="29"/>
      <c r="J1307" s="29"/>
      <c r="K1307" s="29"/>
      <c r="L1307" s="29"/>
      <c r="M1307" s="29"/>
      <c r="N1307" s="29"/>
      <c r="O1307" s="29"/>
      <c r="P1307" s="28"/>
      <c r="Q1307" s="23">
        <f t="shared" si="1119"/>
        <v>0</v>
      </c>
      <c r="R1307" s="28">
        <f t="shared" si="1118"/>
        <v>0</v>
      </c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  <c r="AD1307" s="100"/>
      <c r="AE1307" s="108"/>
    </row>
    <row r="1308" spans="1:31" x14ac:dyDescent="0.25">
      <c r="A1308" s="99"/>
      <c r="B1308" s="95" t="s">
        <v>12</v>
      </c>
      <c r="C1308" s="19"/>
      <c r="D1308" s="20"/>
      <c r="E1308" s="20"/>
      <c r="F1308" s="19"/>
      <c r="G1308" s="23">
        <f t="shared" si="1117"/>
        <v>0</v>
      </c>
      <c r="H1308" s="28">
        <f t="shared" si="1117"/>
        <v>0</v>
      </c>
      <c r="I1308" s="29"/>
      <c r="J1308" s="29"/>
      <c r="K1308" s="29"/>
      <c r="L1308" s="29"/>
      <c r="M1308" s="29"/>
      <c r="N1308" s="29"/>
      <c r="O1308" s="29"/>
      <c r="P1308" s="28"/>
      <c r="Q1308" s="23">
        <f t="shared" si="1119"/>
        <v>0</v>
      </c>
      <c r="R1308" s="28">
        <f t="shared" si="1118"/>
        <v>0</v>
      </c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  <c r="AD1308" s="100"/>
      <c r="AE1308" s="109"/>
    </row>
    <row r="1309" spans="1:31" ht="113.25" customHeight="1" x14ac:dyDescent="0.25">
      <c r="A1309" s="99" t="s">
        <v>33</v>
      </c>
      <c r="B1309" s="95" t="s">
        <v>7</v>
      </c>
      <c r="C1309" s="19"/>
      <c r="D1309" s="20"/>
      <c r="E1309" s="20"/>
      <c r="F1309" s="19"/>
      <c r="G1309" s="42">
        <f t="shared" ref="G1309:P1309" si="1120">G1272+G1273+G1274+G1275+G1276+G1278</f>
        <v>28288.799999999996</v>
      </c>
      <c r="H1309" s="42">
        <f t="shared" si="1120"/>
        <v>5958.2250000000004</v>
      </c>
      <c r="I1309" s="42">
        <f t="shared" si="1120"/>
        <v>6558.33</v>
      </c>
      <c r="J1309" s="42">
        <f t="shared" si="1120"/>
        <v>5958.2250000000004</v>
      </c>
      <c r="K1309" s="42">
        <f t="shared" si="1120"/>
        <v>10223.24</v>
      </c>
      <c r="L1309" s="42">
        <f t="shared" si="1120"/>
        <v>0</v>
      </c>
      <c r="M1309" s="42">
        <f t="shared" si="1120"/>
        <v>4431.1499999999996</v>
      </c>
      <c r="N1309" s="42">
        <f t="shared" si="1120"/>
        <v>0</v>
      </c>
      <c r="O1309" s="42">
        <f t="shared" si="1120"/>
        <v>7076.08</v>
      </c>
      <c r="P1309" s="42">
        <f t="shared" si="1120"/>
        <v>0</v>
      </c>
      <c r="Q1309" s="42">
        <f>Q1272+Q1273+Q1274+Q1275+Q1276+Q1278+Q1279+Q1277</f>
        <v>27554</v>
      </c>
      <c r="R1309" s="42">
        <f t="shared" ref="R1309:AC1309" si="1121">R1272+R1273+R1274+R1275+R1276+R1278+R1279+R1277</f>
        <v>0</v>
      </c>
      <c r="S1309" s="42">
        <f t="shared" si="1121"/>
        <v>4380.7</v>
      </c>
      <c r="T1309" s="42">
        <f t="shared" si="1121"/>
        <v>0</v>
      </c>
      <c r="U1309" s="42">
        <f t="shared" si="1121"/>
        <v>4920.2</v>
      </c>
      <c r="V1309" s="42">
        <f t="shared" si="1121"/>
        <v>0</v>
      </c>
      <c r="W1309" s="42">
        <f t="shared" si="1121"/>
        <v>5790.75</v>
      </c>
      <c r="X1309" s="42">
        <f t="shared" si="1121"/>
        <v>0</v>
      </c>
      <c r="Y1309" s="42">
        <f t="shared" si="1121"/>
        <v>12462.349999999999</v>
      </c>
      <c r="Z1309" s="42">
        <f t="shared" si="1121"/>
        <v>0</v>
      </c>
      <c r="AA1309" s="42">
        <f t="shared" si="1121"/>
        <v>31003</v>
      </c>
      <c r="AB1309" s="42">
        <f t="shared" si="1121"/>
        <v>31003</v>
      </c>
      <c r="AC1309" s="42">
        <f t="shared" si="1121"/>
        <v>31003</v>
      </c>
      <c r="AD1309" s="139"/>
      <c r="AE1309" s="100"/>
    </row>
    <row r="1310" spans="1:31" ht="13.2" customHeight="1" x14ac:dyDescent="0.25">
      <c r="A1310" s="99"/>
      <c r="B1310" s="95" t="s">
        <v>14</v>
      </c>
      <c r="C1310" s="19"/>
      <c r="D1310" s="20"/>
      <c r="E1310" s="20"/>
      <c r="F1310" s="19"/>
      <c r="G1310" s="42">
        <f t="shared" ref="G1310:AC1310" si="1122">G1280</f>
        <v>0</v>
      </c>
      <c r="H1310" s="42">
        <f t="shared" si="1122"/>
        <v>0</v>
      </c>
      <c r="I1310" s="42">
        <f t="shared" si="1122"/>
        <v>0</v>
      </c>
      <c r="J1310" s="42">
        <f t="shared" si="1122"/>
        <v>0</v>
      </c>
      <c r="K1310" s="42">
        <f t="shared" si="1122"/>
        <v>0</v>
      </c>
      <c r="L1310" s="42">
        <f t="shared" si="1122"/>
        <v>0</v>
      </c>
      <c r="M1310" s="42">
        <f t="shared" si="1122"/>
        <v>0</v>
      </c>
      <c r="N1310" s="42">
        <f t="shared" si="1122"/>
        <v>0</v>
      </c>
      <c r="O1310" s="42">
        <f t="shared" si="1122"/>
        <v>0</v>
      </c>
      <c r="P1310" s="42">
        <f t="shared" si="1122"/>
        <v>0</v>
      </c>
      <c r="Q1310" s="42">
        <f t="shared" si="1122"/>
        <v>2473</v>
      </c>
      <c r="R1310" s="42">
        <f t="shared" si="1122"/>
        <v>0</v>
      </c>
      <c r="S1310" s="42">
        <f t="shared" si="1122"/>
        <v>0</v>
      </c>
      <c r="T1310" s="42">
        <f t="shared" si="1122"/>
        <v>0</v>
      </c>
      <c r="U1310" s="42">
        <f t="shared" si="1122"/>
        <v>0</v>
      </c>
      <c r="V1310" s="42">
        <f t="shared" si="1122"/>
        <v>0</v>
      </c>
      <c r="W1310" s="42">
        <f t="shared" si="1122"/>
        <v>2473</v>
      </c>
      <c r="X1310" s="42">
        <f t="shared" si="1122"/>
        <v>0</v>
      </c>
      <c r="Y1310" s="42">
        <f t="shared" si="1122"/>
        <v>0</v>
      </c>
      <c r="Z1310" s="42">
        <f t="shared" si="1122"/>
        <v>0</v>
      </c>
      <c r="AA1310" s="42">
        <f t="shared" si="1122"/>
        <v>0</v>
      </c>
      <c r="AB1310" s="42">
        <f t="shared" si="1122"/>
        <v>0</v>
      </c>
      <c r="AC1310" s="42">
        <f t="shared" si="1122"/>
        <v>0</v>
      </c>
      <c r="AD1310" s="139"/>
      <c r="AE1310" s="100"/>
    </row>
    <row r="1311" spans="1:31" ht="26.4" customHeight="1" x14ac:dyDescent="0.25">
      <c r="A1311" s="99"/>
      <c r="B1311" s="95" t="s">
        <v>15</v>
      </c>
      <c r="C1311" s="19"/>
      <c r="D1311" s="20"/>
      <c r="E1311" s="20"/>
      <c r="F1311" s="19"/>
      <c r="G1311" s="42">
        <f t="shared" ref="G1311:AC1311" si="1123">G1281</f>
        <v>0</v>
      </c>
      <c r="H1311" s="42">
        <f t="shared" si="1123"/>
        <v>0</v>
      </c>
      <c r="I1311" s="42">
        <f t="shared" si="1123"/>
        <v>0</v>
      </c>
      <c r="J1311" s="42">
        <f t="shared" si="1123"/>
        <v>0</v>
      </c>
      <c r="K1311" s="42">
        <f t="shared" si="1123"/>
        <v>0</v>
      </c>
      <c r="L1311" s="42">
        <f t="shared" si="1123"/>
        <v>0</v>
      </c>
      <c r="M1311" s="42">
        <f t="shared" si="1123"/>
        <v>0</v>
      </c>
      <c r="N1311" s="42">
        <f t="shared" si="1123"/>
        <v>0</v>
      </c>
      <c r="O1311" s="42">
        <f t="shared" si="1123"/>
        <v>0</v>
      </c>
      <c r="P1311" s="42">
        <f t="shared" si="1123"/>
        <v>0</v>
      </c>
      <c r="Q1311" s="42">
        <f t="shared" si="1123"/>
        <v>0</v>
      </c>
      <c r="R1311" s="42">
        <f t="shared" si="1123"/>
        <v>0</v>
      </c>
      <c r="S1311" s="42">
        <f t="shared" si="1123"/>
        <v>0</v>
      </c>
      <c r="T1311" s="42">
        <f t="shared" si="1123"/>
        <v>0</v>
      </c>
      <c r="U1311" s="42">
        <f t="shared" si="1123"/>
        <v>0</v>
      </c>
      <c r="V1311" s="42">
        <f t="shared" si="1123"/>
        <v>0</v>
      </c>
      <c r="W1311" s="42">
        <f t="shared" si="1123"/>
        <v>0</v>
      </c>
      <c r="X1311" s="42">
        <f t="shared" si="1123"/>
        <v>0</v>
      </c>
      <c r="Y1311" s="42">
        <f t="shared" si="1123"/>
        <v>0</v>
      </c>
      <c r="Z1311" s="42">
        <f t="shared" si="1123"/>
        <v>0</v>
      </c>
      <c r="AA1311" s="42">
        <f t="shared" si="1123"/>
        <v>0</v>
      </c>
      <c r="AB1311" s="42">
        <f t="shared" si="1123"/>
        <v>0</v>
      </c>
      <c r="AC1311" s="42">
        <f t="shared" si="1123"/>
        <v>0</v>
      </c>
      <c r="AD1311" s="139"/>
      <c r="AE1311" s="100"/>
    </row>
    <row r="1312" spans="1:31" ht="13.2" customHeight="1" x14ac:dyDescent="0.25">
      <c r="A1312" s="99"/>
      <c r="B1312" s="95" t="s">
        <v>10</v>
      </c>
      <c r="C1312" s="19"/>
      <c r="D1312" s="20"/>
      <c r="E1312" s="20"/>
      <c r="F1312" s="19"/>
      <c r="G1312" s="42">
        <f t="shared" ref="G1312:AC1312" si="1124">G1282</f>
        <v>0</v>
      </c>
      <c r="H1312" s="42">
        <f t="shared" si="1124"/>
        <v>0</v>
      </c>
      <c r="I1312" s="42">
        <f t="shared" si="1124"/>
        <v>0</v>
      </c>
      <c r="J1312" s="42">
        <f t="shared" si="1124"/>
        <v>0</v>
      </c>
      <c r="K1312" s="42">
        <f t="shared" si="1124"/>
        <v>0</v>
      </c>
      <c r="L1312" s="42">
        <f t="shared" si="1124"/>
        <v>0</v>
      </c>
      <c r="M1312" s="42">
        <f t="shared" si="1124"/>
        <v>0</v>
      </c>
      <c r="N1312" s="42">
        <f t="shared" si="1124"/>
        <v>0</v>
      </c>
      <c r="O1312" s="42">
        <f t="shared" si="1124"/>
        <v>0</v>
      </c>
      <c r="P1312" s="42">
        <f t="shared" si="1124"/>
        <v>0</v>
      </c>
      <c r="Q1312" s="42">
        <f t="shared" si="1124"/>
        <v>0</v>
      </c>
      <c r="R1312" s="42">
        <f t="shared" si="1124"/>
        <v>0</v>
      </c>
      <c r="S1312" s="42">
        <f t="shared" si="1124"/>
        <v>0</v>
      </c>
      <c r="T1312" s="42">
        <f t="shared" si="1124"/>
        <v>0</v>
      </c>
      <c r="U1312" s="42">
        <f t="shared" si="1124"/>
        <v>0</v>
      </c>
      <c r="V1312" s="42">
        <f t="shared" si="1124"/>
        <v>0</v>
      </c>
      <c r="W1312" s="42">
        <f t="shared" si="1124"/>
        <v>0</v>
      </c>
      <c r="X1312" s="42">
        <f t="shared" si="1124"/>
        <v>0</v>
      </c>
      <c r="Y1312" s="42">
        <f t="shared" si="1124"/>
        <v>0</v>
      </c>
      <c r="Z1312" s="42">
        <f t="shared" si="1124"/>
        <v>0</v>
      </c>
      <c r="AA1312" s="42">
        <f t="shared" si="1124"/>
        <v>0</v>
      </c>
      <c r="AB1312" s="42">
        <f t="shared" si="1124"/>
        <v>0</v>
      </c>
      <c r="AC1312" s="42">
        <f t="shared" si="1124"/>
        <v>0</v>
      </c>
      <c r="AD1312" s="139"/>
      <c r="AE1312" s="100"/>
    </row>
    <row r="1313" spans="1:31" ht="24.6" customHeight="1" x14ac:dyDescent="0.25">
      <c r="A1313" s="102" t="s">
        <v>292</v>
      </c>
      <c r="B1313" s="103"/>
      <c r="C1313" s="103"/>
      <c r="D1313" s="103"/>
      <c r="E1313" s="103"/>
      <c r="F1313" s="103"/>
      <c r="G1313" s="103"/>
      <c r="H1313" s="103"/>
      <c r="I1313" s="103"/>
      <c r="J1313" s="103"/>
      <c r="K1313" s="103"/>
      <c r="L1313" s="103"/>
      <c r="M1313" s="103"/>
      <c r="N1313" s="103"/>
      <c r="O1313" s="103"/>
      <c r="P1313" s="103"/>
      <c r="Q1313" s="103"/>
      <c r="R1313" s="103"/>
      <c r="S1313" s="103"/>
      <c r="T1313" s="103"/>
      <c r="U1313" s="103"/>
      <c r="V1313" s="103"/>
      <c r="W1313" s="103"/>
      <c r="X1313" s="103"/>
      <c r="Y1313" s="103"/>
      <c r="Z1313" s="103"/>
      <c r="AA1313" s="103"/>
      <c r="AB1313" s="103"/>
      <c r="AC1313" s="103"/>
      <c r="AD1313" s="103"/>
      <c r="AE1313" s="104"/>
    </row>
    <row r="1314" spans="1:31" ht="26.4" customHeight="1" x14ac:dyDescent="0.25">
      <c r="A1314" s="99" t="s">
        <v>293</v>
      </c>
      <c r="B1314" s="95" t="s">
        <v>163</v>
      </c>
      <c r="C1314" s="19"/>
      <c r="D1314" s="20"/>
      <c r="E1314" s="20"/>
      <c r="F1314" s="19"/>
      <c r="G1314" s="23">
        <f>G1322</f>
        <v>193</v>
      </c>
      <c r="H1314" s="23">
        <f t="shared" ref="H1314:AC1314" si="1125">H1322</f>
        <v>194</v>
      </c>
      <c r="I1314" s="23">
        <f t="shared" si="1125"/>
        <v>194</v>
      </c>
      <c r="J1314" s="23">
        <f t="shared" si="1125"/>
        <v>194</v>
      </c>
      <c r="K1314" s="23">
        <f t="shared" si="1125"/>
        <v>194</v>
      </c>
      <c r="L1314" s="23">
        <f t="shared" si="1125"/>
        <v>0</v>
      </c>
      <c r="M1314" s="23">
        <f t="shared" si="1125"/>
        <v>194</v>
      </c>
      <c r="N1314" s="23">
        <f t="shared" si="1125"/>
        <v>0</v>
      </c>
      <c r="O1314" s="23">
        <f t="shared" si="1125"/>
        <v>192</v>
      </c>
      <c r="P1314" s="23">
        <f t="shared" si="1125"/>
        <v>0</v>
      </c>
      <c r="Q1314" s="23">
        <f t="shared" si="1125"/>
        <v>210</v>
      </c>
      <c r="R1314" s="23">
        <f t="shared" si="1125"/>
        <v>0</v>
      </c>
      <c r="S1314" s="23">
        <f t="shared" si="1125"/>
        <v>210</v>
      </c>
      <c r="T1314" s="23">
        <f t="shared" si="1125"/>
        <v>210</v>
      </c>
      <c r="U1314" s="23">
        <f t="shared" si="1125"/>
        <v>210</v>
      </c>
      <c r="V1314" s="23">
        <f t="shared" si="1125"/>
        <v>210</v>
      </c>
      <c r="W1314" s="23">
        <f t="shared" si="1125"/>
        <v>210</v>
      </c>
      <c r="X1314" s="23">
        <f t="shared" si="1125"/>
        <v>210</v>
      </c>
      <c r="Y1314" s="23">
        <f t="shared" si="1125"/>
        <v>210</v>
      </c>
      <c r="Z1314" s="23">
        <f t="shared" si="1125"/>
        <v>210</v>
      </c>
      <c r="AA1314" s="23">
        <f t="shared" si="1125"/>
        <v>210</v>
      </c>
      <c r="AB1314" s="23">
        <f t="shared" si="1125"/>
        <v>210</v>
      </c>
      <c r="AC1314" s="23">
        <f t="shared" si="1125"/>
        <v>210</v>
      </c>
      <c r="AD1314" s="100" t="s">
        <v>294</v>
      </c>
      <c r="AE1314" s="100" t="s">
        <v>369</v>
      </c>
    </row>
    <row r="1315" spans="1:31" ht="34.200000000000003" customHeight="1" x14ac:dyDescent="0.25">
      <c r="A1315" s="99"/>
      <c r="B1315" s="95" t="s">
        <v>116</v>
      </c>
      <c r="C1315" s="19"/>
      <c r="D1315" s="20"/>
      <c r="E1315" s="20"/>
      <c r="F1315" s="19"/>
      <c r="G1315" s="23">
        <f t="shared" ref="G1315:AC1315" si="1126">ROUND(G1316/G1314,1)</f>
        <v>31.1</v>
      </c>
      <c r="H1315" s="23">
        <f t="shared" si="1126"/>
        <v>3.9</v>
      </c>
      <c r="I1315" s="23">
        <f t="shared" si="1126"/>
        <v>4.7</v>
      </c>
      <c r="J1315" s="23">
        <f t="shared" si="1126"/>
        <v>3.9</v>
      </c>
      <c r="K1315" s="23">
        <f t="shared" si="1126"/>
        <v>7.3</v>
      </c>
      <c r="L1315" s="23" t="e">
        <f t="shared" si="1126"/>
        <v>#DIV/0!</v>
      </c>
      <c r="M1315" s="23">
        <f t="shared" si="1126"/>
        <v>7.3</v>
      </c>
      <c r="N1315" s="23" t="e">
        <f t="shared" si="1126"/>
        <v>#DIV/0!</v>
      </c>
      <c r="O1315" s="23">
        <f t="shared" si="1126"/>
        <v>11.7</v>
      </c>
      <c r="P1315" s="23" t="e">
        <f t="shared" si="1126"/>
        <v>#DIV/0!</v>
      </c>
      <c r="Q1315" s="23">
        <f t="shared" si="1126"/>
        <v>16.8</v>
      </c>
      <c r="R1315" s="23" t="e">
        <f t="shared" si="1126"/>
        <v>#DIV/0!</v>
      </c>
      <c r="S1315" s="23">
        <f t="shared" si="1126"/>
        <v>4.2</v>
      </c>
      <c r="T1315" s="23">
        <f t="shared" si="1126"/>
        <v>0</v>
      </c>
      <c r="U1315" s="23">
        <f t="shared" si="1126"/>
        <v>4.2</v>
      </c>
      <c r="V1315" s="23">
        <f t="shared" si="1126"/>
        <v>0</v>
      </c>
      <c r="W1315" s="23">
        <f t="shared" si="1126"/>
        <v>4.2</v>
      </c>
      <c r="X1315" s="23">
        <f t="shared" si="1126"/>
        <v>0</v>
      </c>
      <c r="Y1315" s="23">
        <f t="shared" si="1126"/>
        <v>4.2</v>
      </c>
      <c r="Z1315" s="23">
        <f t="shared" si="1126"/>
        <v>0</v>
      </c>
      <c r="AA1315" s="23">
        <f t="shared" si="1126"/>
        <v>16.8</v>
      </c>
      <c r="AB1315" s="23">
        <f t="shared" si="1126"/>
        <v>16.8</v>
      </c>
      <c r="AC1315" s="23">
        <f t="shared" si="1126"/>
        <v>16.8</v>
      </c>
      <c r="AD1315" s="100"/>
      <c r="AE1315" s="100"/>
    </row>
    <row r="1316" spans="1:31" ht="38.25" customHeight="1" x14ac:dyDescent="0.25">
      <c r="A1316" s="99"/>
      <c r="B1316" s="95" t="s">
        <v>101</v>
      </c>
      <c r="C1316" s="19"/>
      <c r="D1316" s="20"/>
      <c r="E1316" s="20"/>
      <c r="F1316" s="19"/>
      <c r="G1316" s="23">
        <f t="shared" ref="G1316:AC1316" si="1127">SUM(G1317:G1321)</f>
        <v>6000</v>
      </c>
      <c r="H1316" s="23">
        <f t="shared" si="1127"/>
        <v>764.4</v>
      </c>
      <c r="I1316" s="23">
        <f t="shared" si="1127"/>
        <v>914.85</v>
      </c>
      <c r="J1316" s="23">
        <f t="shared" si="1127"/>
        <v>764.4</v>
      </c>
      <c r="K1316" s="23">
        <f t="shared" si="1127"/>
        <v>1421.65</v>
      </c>
      <c r="L1316" s="23">
        <f t="shared" si="1127"/>
        <v>0</v>
      </c>
      <c r="M1316" s="23">
        <f t="shared" si="1127"/>
        <v>1421.65</v>
      </c>
      <c r="N1316" s="23">
        <f t="shared" si="1127"/>
        <v>0</v>
      </c>
      <c r="O1316" s="23">
        <f t="shared" si="1127"/>
        <v>2241.85</v>
      </c>
      <c r="P1316" s="23">
        <f t="shared" si="1127"/>
        <v>0</v>
      </c>
      <c r="Q1316" s="23">
        <f t="shared" si="1127"/>
        <v>3528</v>
      </c>
      <c r="R1316" s="23">
        <f t="shared" si="1127"/>
        <v>0</v>
      </c>
      <c r="S1316" s="23">
        <f t="shared" si="1127"/>
        <v>882</v>
      </c>
      <c r="T1316" s="23">
        <f t="shared" si="1127"/>
        <v>0</v>
      </c>
      <c r="U1316" s="23">
        <f t="shared" si="1127"/>
        <v>882</v>
      </c>
      <c r="V1316" s="23">
        <f t="shared" si="1127"/>
        <v>0</v>
      </c>
      <c r="W1316" s="23">
        <f t="shared" si="1127"/>
        <v>882</v>
      </c>
      <c r="X1316" s="23">
        <f t="shared" si="1127"/>
        <v>0</v>
      </c>
      <c r="Y1316" s="23">
        <f t="shared" si="1127"/>
        <v>882</v>
      </c>
      <c r="Z1316" s="23">
        <f t="shared" ref="Z1316:AA1316" si="1128">SUM(Z1317:Z1321)</f>
        <v>0</v>
      </c>
      <c r="AA1316" s="23">
        <f t="shared" si="1128"/>
        <v>3528</v>
      </c>
      <c r="AB1316" s="23">
        <f t="shared" si="1127"/>
        <v>3528</v>
      </c>
      <c r="AC1316" s="23">
        <f t="shared" si="1127"/>
        <v>3528</v>
      </c>
      <c r="AD1316" s="100"/>
      <c r="AE1316" s="100"/>
    </row>
    <row r="1317" spans="1:31" x14ac:dyDescent="0.25">
      <c r="A1317" s="99"/>
      <c r="B1317" s="105" t="s">
        <v>17</v>
      </c>
      <c r="C1317" s="19">
        <f>C1325</f>
        <v>136</v>
      </c>
      <c r="D1317" s="19" t="str">
        <f t="shared" ref="D1317:F1317" si="1129">D1325</f>
        <v>0709</v>
      </c>
      <c r="E1317" s="19" t="str">
        <f t="shared" si="1129"/>
        <v>0740003510</v>
      </c>
      <c r="F1317" s="19">
        <f t="shared" si="1129"/>
        <v>340</v>
      </c>
      <c r="G1317" s="23">
        <f>G1325</f>
        <v>6000</v>
      </c>
      <c r="H1317" s="23">
        <f t="shared" ref="H1317:AC1317" si="1130">H1325</f>
        <v>764.4</v>
      </c>
      <c r="I1317" s="23">
        <f t="shared" si="1130"/>
        <v>914.85</v>
      </c>
      <c r="J1317" s="23">
        <f t="shared" si="1130"/>
        <v>764.4</v>
      </c>
      <c r="K1317" s="23">
        <f t="shared" si="1130"/>
        <v>1421.65</v>
      </c>
      <c r="L1317" s="23">
        <f t="shared" si="1130"/>
        <v>0</v>
      </c>
      <c r="M1317" s="23">
        <f t="shared" si="1130"/>
        <v>1421.65</v>
      </c>
      <c r="N1317" s="23">
        <f t="shared" si="1130"/>
        <v>0</v>
      </c>
      <c r="O1317" s="23">
        <f t="shared" si="1130"/>
        <v>2241.85</v>
      </c>
      <c r="P1317" s="23">
        <f t="shared" si="1130"/>
        <v>0</v>
      </c>
      <c r="Q1317" s="23">
        <f t="shared" si="1130"/>
        <v>3528</v>
      </c>
      <c r="R1317" s="23">
        <f t="shared" si="1130"/>
        <v>0</v>
      </c>
      <c r="S1317" s="23">
        <f t="shared" si="1130"/>
        <v>882</v>
      </c>
      <c r="T1317" s="23">
        <f t="shared" si="1130"/>
        <v>0</v>
      </c>
      <c r="U1317" s="23">
        <f t="shared" si="1130"/>
        <v>882</v>
      </c>
      <c r="V1317" s="23">
        <f t="shared" si="1130"/>
        <v>0</v>
      </c>
      <c r="W1317" s="23">
        <f t="shared" si="1130"/>
        <v>882</v>
      </c>
      <c r="X1317" s="23">
        <f t="shared" si="1130"/>
        <v>0</v>
      </c>
      <c r="Y1317" s="23">
        <f t="shared" si="1130"/>
        <v>882</v>
      </c>
      <c r="Z1317" s="23">
        <f t="shared" ref="Z1317:AA1317" si="1131">Z1325</f>
        <v>0</v>
      </c>
      <c r="AA1317" s="23">
        <f t="shared" si="1131"/>
        <v>3528</v>
      </c>
      <c r="AB1317" s="23">
        <f t="shared" si="1130"/>
        <v>3528</v>
      </c>
      <c r="AC1317" s="23">
        <f t="shared" si="1130"/>
        <v>3528</v>
      </c>
      <c r="AD1317" s="100"/>
      <c r="AE1317" s="100"/>
    </row>
    <row r="1318" spans="1:31" x14ac:dyDescent="0.25">
      <c r="A1318" s="99"/>
      <c r="B1318" s="106"/>
      <c r="C1318" s="19">
        <v>136</v>
      </c>
      <c r="D1318" s="20" t="s">
        <v>42</v>
      </c>
      <c r="E1318" s="20" t="s">
        <v>186</v>
      </c>
      <c r="F1318" s="19">
        <v>613</v>
      </c>
      <c r="G1318" s="23">
        <f>G1332</f>
        <v>0</v>
      </c>
      <c r="H1318" s="23">
        <f t="shared" ref="H1318:AC1318" si="1132">H1332</f>
        <v>0</v>
      </c>
      <c r="I1318" s="23">
        <f t="shared" si="1132"/>
        <v>0</v>
      </c>
      <c r="J1318" s="23">
        <f t="shared" si="1132"/>
        <v>0</v>
      </c>
      <c r="K1318" s="23">
        <f t="shared" si="1132"/>
        <v>0</v>
      </c>
      <c r="L1318" s="23">
        <f t="shared" si="1132"/>
        <v>0</v>
      </c>
      <c r="M1318" s="23">
        <f t="shared" si="1132"/>
        <v>0</v>
      </c>
      <c r="N1318" s="23">
        <f t="shared" si="1132"/>
        <v>0</v>
      </c>
      <c r="O1318" s="23">
        <f t="shared" si="1132"/>
        <v>0</v>
      </c>
      <c r="P1318" s="23">
        <f t="shared" si="1132"/>
        <v>0</v>
      </c>
      <c r="Q1318" s="23">
        <f t="shared" si="1132"/>
        <v>0</v>
      </c>
      <c r="R1318" s="23">
        <f t="shared" si="1132"/>
        <v>0</v>
      </c>
      <c r="S1318" s="23">
        <f t="shared" si="1132"/>
        <v>0</v>
      </c>
      <c r="T1318" s="23">
        <f t="shared" si="1132"/>
        <v>0</v>
      </c>
      <c r="U1318" s="23">
        <f t="shared" si="1132"/>
        <v>0</v>
      </c>
      <c r="V1318" s="23">
        <f t="shared" si="1132"/>
        <v>0</v>
      </c>
      <c r="W1318" s="23">
        <f t="shared" si="1132"/>
        <v>0</v>
      </c>
      <c r="X1318" s="23">
        <f t="shared" si="1132"/>
        <v>0</v>
      </c>
      <c r="Y1318" s="23">
        <f t="shared" si="1132"/>
        <v>0</v>
      </c>
      <c r="Z1318" s="23">
        <f t="shared" ref="Z1318:AA1318" si="1133">Z1332</f>
        <v>0</v>
      </c>
      <c r="AA1318" s="23">
        <f t="shared" si="1133"/>
        <v>0</v>
      </c>
      <c r="AB1318" s="23">
        <f t="shared" si="1132"/>
        <v>0</v>
      </c>
      <c r="AC1318" s="23">
        <f t="shared" si="1132"/>
        <v>0</v>
      </c>
      <c r="AD1318" s="100"/>
      <c r="AE1318" s="100"/>
    </row>
    <row r="1319" spans="1:31" x14ac:dyDescent="0.25">
      <c r="A1319" s="99"/>
      <c r="B1319" s="95" t="s">
        <v>14</v>
      </c>
      <c r="C1319" s="19"/>
      <c r="D1319" s="19"/>
      <c r="E1319" s="20"/>
      <c r="F1319" s="19"/>
      <c r="G1319" s="23">
        <f>G1326</f>
        <v>0</v>
      </c>
      <c r="H1319" s="23">
        <f t="shared" ref="H1319:AC1321" si="1134">H1326</f>
        <v>0</v>
      </c>
      <c r="I1319" s="23">
        <f t="shared" si="1134"/>
        <v>0</v>
      </c>
      <c r="J1319" s="23">
        <f t="shared" si="1134"/>
        <v>0</v>
      </c>
      <c r="K1319" s="23">
        <f t="shared" si="1134"/>
        <v>0</v>
      </c>
      <c r="L1319" s="23">
        <f t="shared" si="1134"/>
        <v>0</v>
      </c>
      <c r="M1319" s="23">
        <f t="shared" si="1134"/>
        <v>0</v>
      </c>
      <c r="N1319" s="23">
        <f t="shared" si="1134"/>
        <v>0</v>
      </c>
      <c r="O1319" s="23">
        <f t="shared" si="1134"/>
        <v>0</v>
      </c>
      <c r="P1319" s="23">
        <f t="shared" si="1134"/>
        <v>0</v>
      </c>
      <c r="Q1319" s="23">
        <f>Q1326</f>
        <v>0</v>
      </c>
      <c r="R1319" s="23">
        <f t="shared" si="1134"/>
        <v>0</v>
      </c>
      <c r="S1319" s="23">
        <f t="shared" si="1134"/>
        <v>0</v>
      </c>
      <c r="T1319" s="23">
        <f t="shared" si="1134"/>
        <v>0</v>
      </c>
      <c r="U1319" s="23">
        <f t="shared" si="1134"/>
        <v>0</v>
      </c>
      <c r="V1319" s="23">
        <f t="shared" si="1134"/>
        <v>0</v>
      </c>
      <c r="W1319" s="23">
        <f t="shared" si="1134"/>
        <v>0</v>
      </c>
      <c r="X1319" s="23">
        <f t="shared" si="1134"/>
        <v>0</v>
      </c>
      <c r="Y1319" s="23">
        <f t="shared" si="1134"/>
        <v>0</v>
      </c>
      <c r="Z1319" s="23">
        <f t="shared" ref="Z1319:AA1319" si="1135">Z1326</f>
        <v>0</v>
      </c>
      <c r="AA1319" s="23">
        <f t="shared" si="1135"/>
        <v>0</v>
      </c>
      <c r="AB1319" s="23">
        <f t="shared" si="1134"/>
        <v>0</v>
      </c>
      <c r="AC1319" s="23">
        <f t="shared" si="1134"/>
        <v>0</v>
      </c>
      <c r="AD1319" s="100"/>
      <c r="AE1319" s="100"/>
    </row>
    <row r="1320" spans="1:31" x14ac:dyDescent="0.25">
      <c r="A1320" s="99"/>
      <c r="B1320" s="95" t="s">
        <v>15</v>
      </c>
      <c r="C1320" s="19"/>
      <c r="D1320" s="20"/>
      <c r="E1320" s="20"/>
      <c r="F1320" s="19"/>
      <c r="G1320" s="23">
        <f t="shared" ref="G1320:V1321" si="1136">G1327</f>
        <v>0</v>
      </c>
      <c r="H1320" s="23">
        <f t="shared" si="1136"/>
        <v>0</v>
      </c>
      <c r="I1320" s="23">
        <f t="shared" si="1136"/>
        <v>0</v>
      </c>
      <c r="J1320" s="23">
        <f t="shared" si="1136"/>
        <v>0</v>
      </c>
      <c r="K1320" s="23">
        <f t="shared" si="1136"/>
        <v>0</v>
      </c>
      <c r="L1320" s="23">
        <f t="shared" si="1136"/>
        <v>0</v>
      </c>
      <c r="M1320" s="23">
        <f t="shared" si="1136"/>
        <v>0</v>
      </c>
      <c r="N1320" s="23">
        <f t="shared" si="1136"/>
        <v>0</v>
      </c>
      <c r="O1320" s="23">
        <f t="shared" si="1136"/>
        <v>0</v>
      </c>
      <c r="P1320" s="23">
        <f t="shared" si="1136"/>
        <v>0</v>
      </c>
      <c r="Q1320" s="23">
        <f t="shared" si="1136"/>
        <v>0</v>
      </c>
      <c r="R1320" s="23">
        <f t="shared" si="1136"/>
        <v>0</v>
      </c>
      <c r="S1320" s="23">
        <f t="shared" si="1136"/>
        <v>0</v>
      </c>
      <c r="T1320" s="23">
        <f t="shared" si="1136"/>
        <v>0</v>
      </c>
      <c r="U1320" s="23">
        <f t="shared" si="1136"/>
        <v>0</v>
      </c>
      <c r="V1320" s="23">
        <f t="shared" si="1136"/>
        <v>0</v>
      </c>
      <c r="W1320" s="23">
        <f t="shared" si="1134"/>
        <v>0</v>
      </c>
      <c r="X1320" s="23">
        <f t="shared" si="1134"/>
        <v>0</v>
      </c>
      <c r="Y1320" s="23">
        <f t="shared" si="1134"/>
        <v>0</v>
      </c>
      <c r="Z1320" s="23">
        <f t="shared" ref="Z1320:AA1320" si="1137">Z1327</f>
        <v>0</v>
      </c>
      <c r="AA1320" s="23">
        <f t="shared" si="1137"/>
        <v>0</v>
      </c>
      <c r="AB1320" s="23">
        <f t="shared" si="1134"/>
        <v>0</v>
      </c>
      <c r="AC1320" s="23">
        <f t="shared" si="1134"/>
        <v>0</v>
      </c>
      <c r="AD1320" s="100"/>
      <c r="AE1320" s="100"/>
    </row>
    <row r="1321" spans="1:31" x14ac:dyDescent="0.25">
      <c r="A1321" s="99"/>
      <c r="B1321" s="95" t="s">
        <v>12</v>
      </c>
      <c r="C1321" s="19"/>
      <c r="D1321" s="20"/>
      <c r="E1321" s="20"/>
      <c r="F1321" s="19"/>
      <c r="G1321" s="23">
        <f t="shared" si="1136"/>
        <v>0</v>
      </c>
      <c r="H1321" s="23">
        <f t="shared" si="1134"/>
        <v>0</v>
      </c>
      <c r="I1321" s="23">
        <f t="shared" si="1134"/>
        <v>0</v>
      </c>
      <c r="J1321" s="23">
        <f t="shared" si="1134"/>
        <v>0</v>
      </c>
      <c r="K1321" s="23">
        <f t="shared" si="1134"/>
        <v>0</v>
      </c>
      <c r="L1321" s="23">
        <f t="shared" si="1134"/>
        <v>0</v>
      </c>
      <c r="M1321" s="23">
        <f t="shared" si="1134"/>
        <v>0</v>
      </c>
      <c r="N1321" s="23">
        <f t="shared" si="1134"/>
        <v>0</v>
      </c>
      <c r="O1321" s="23">
        <f t="shared" si="1134"/>
        <v>0</v>
      </c>
      <c r="P1321" s="23">
        <f t="shared" si="1134"/>
        <v>0</v>
      </c>
      <c r="Q1321" s="23">
        <f t="shared" si="1134"/>
        <v>0</v>
      </c>
      <c r="R1321" s="23">
        <f t="shared" si="1134"/>
        <v>0</v>
      </c>
      <c r="S1321" s="23">
        <f t="shared" si="1134"/>
        <v>0</v>
      </c>
      <c r="T1321" s="23">
        <f t="shared" si="1134"/>
        <v>0</v>
      </c>
      <c r="U1321" s="23">
        <f t="shared" si="1134"/>
        <v>0</v>
      </c>
      <c r="V1321" s="23">
        <f t="shared" si="1134"/>
        <v>0</v>
      </c>
      <c r="W1321" s="23">
        <f t="shared" si="1134"/>
        <v>0</v>
      </c>
      <c r="X1321" s="23">
        <f t="shared" si="1134"/>
        <v>0</v>
      </c>
      <c r="Y1321" s="23">
        <f t="shared" si="1134"/>
        <v>0</v>
      </c>
      <c r="Z1321" s="23">
        <f t="shared" ref="Z1321:AA1321" si="1138">Z1328</f>
        <v>0</v>
      </c>
      <c r="AA1321" s="23">
        <f t="shared" si="1138"/>
        <v>0</v>
      </c>
      <c r="AB1321" s="23">
        <f t="shared" si="1134"/>
        <v>0</v>
      </c>
      <c r="AC1321" s="23">
        <f t="shared" si="1134"/>
        <v>0</v>
      </c>
      <c r="AD1321" s="100"/>
      <c r="AE1321" s="100"/>
    </row>
    <row r="1322" spans="1:31" ht="31.95" customHeight="1" x14ac:dyDescent="0.25">
      <c r="A1322" s="105" t="s">
        <v>387</v>
      </c>
      <c r="B1322" s="95" t="s">
        <v>163</v>
      </c>
      <c r="C1322" s="19"/>
      <c r="D1322" s="20"/>
      <c r="E1322" s="20"/>
      <c r="F1322" s="19"/>
      <c r="G1322" s="29">
        <v>193</v>
      </c>
      <c r="H1322" s="29">
        <v>194</v>
      </c>
      <c r="I1322" s="29">
        <v>194</v>
      </c>
      <c r="J1322" s="29">
        <v>194</v>
      </c>
      <c r="K1322" s="29">
        <v>194</v>
      </c>
      <c r="L1322" s="29"/>
      <c r="M1322" s="29">
        <v>194</v>
      </c>
      <c r="N1322" s="29"/>
      <c r="O1322" s="29">
        <v>192</v>
      </c>
      <c r="P1322" s="28"/>
      <c r="Q1322" s="23">
        <v>210</v>
      </c>
      <c r="R1322" s="23"/>
      <c r="S1322" s="23">
        <v>210</v>
      </c>
      <c r="T1322" s="23">
        <v>210</v>
      </c>
      <c r="U1322" s="23">
        <v>210</v>
      </c>
      <c r="V1322" s="23">
        <v>210</v>
      </c>
      <c r="W1322" s="23">
        <v>210</v>
      </c>
      <c r="X1322" s="23">
        <v>210</v>
      </c>
      <c r="Y1322" s="23">
        <v>210</v>
      </c>
      <c r="Z1322" s="23">
        <v>210</v>
      </c>
      <c r="AA1322" s="23">
        <v>210</v>
      </c>
      <c r="AB1322" s="23">
        <v>210</v>
      </c>
      <c r="AC1322" s="23">
        <v>210</v>
      </c>
      <c r="AD1322" s="100" t="s">
        <v>567</v>
      </c>
      <c r="AE1322" s="107" t="s">
        <v>370</v>
      </c>
    </row>
    <row r="1323" spans="1:31" ht="34.200000000000003" customHeight="1" x14ac:dyDescent="0.25">
      <c r="A1323" s="110"/>
      <c r="B1323" s="95" t="s">
        <v>115</v>
      </c>
      <c r="C1323" s="19"/>
      <c r="D1323" s="20"/>
      <c r="E1323" s="20"/>
      <c r="F1323" s="19"/>
      <c r="G1323" s="23">
        <f t="shared" ref="G1323:AC1323" si="1139">ROUND(G1324/G1322,1)</f>
        <v>31.1</v>
      </c>
      <c r="H1323" s="23">
        <f t="shared" si="1139"/>
        <v>3.9</v>
      </c>
      <c r="I1323" s="23">
        <f t="shared" si="1139"/>
        <v>4.7</v>
      </c>
      <c r="J1323" s="23">
        <f t="shared" si="1139"/>
        <v>3.9</v>
      </c>
      <c r="K1323" s="23">
        <f t="shared" si="1139"/>
        <v>7.3</v>
      </c>
      <c r="L1323" s="23" t="e">
        <f t="shared" si="1139"/>
        <v>#DIV/0!</v>
      </c>
      <c r="M1323" s="23">
        <f t="shared" si="1139"/>
        <v>7.3</v>
      </c>
      <c r="N1323" s="23" t="e">
        <f t="shared" si="1139"/>
        <v>#DIV/0!</v>
      </c>
      <c r="O1323" s="23">
        <f t="shared" si="1139"/>
        <v>11.7</v>
      </c>
      <c r="P1323" s="23" t="e">
        <f t="shared" si="1139"/>
        <v>#DIV/0!</v>
      </c>
      <c r="Q1323" s="23">
        <f t="shared" si="1139"/>
        <v>16.8</v>
      </c>
      <c r="R1323" s="23" t="e">
        <f t="shared" si="1139"/>
        <v>#DIV/0!</v>
      </c>
      <c r="S1323" s="23">
        <f t="shared" si="1139"/>
        <v>4.2</v>
      </c>
      <c r="T1323" s="23">
        <f t="shared" si="1139"/>
        <v>0</v>
      </c>
      <c r="U1323" s="23">
        <f t="shared" si="1139"/>
        <v>4.2</v>
      </c>
      <c r="V1323" s="23">
        <f t="shared" si="1139"/>
        <v>0</v>
      </c>
      <c r="W1323" s="23">
        <f t="shared" si="1139"/>
        <v>4.2</v>
      </c>
      <c r="X1323" s="23">
        <f t="shared" si="1139"/>
        <v>0</v>
      </c>
      <c r="Y1323" s="23">
        <f t="shared" si="1139"/>
        <v>4.2</v>
      </c>
      <c r="Z1323" s="23">
        <f t="shared" si="1139"/>
        <v>0</v>
      </c>
      <c r="AA1323" s="23">
        <f t="shared" si="1139"/>
        <v>16.8</v>
      </c>
      <c r="AB1323" s="23">
        <f t="shared" si="1139"/>
        <v>16.8</v>
      </c>
      <c r="AC1323" s="23">
        <f t="shared" si="1139"/>
        <v>16.8</v>
      </c>
      <c r="AD1323" s="100"/>
      <c r="AE1323" s="108"/>
    </row>
    <row r="1324" spans="1:31" ht="33" customHeight="1" x14ac:dyDescent="0.25">
      <c r="A1324" s="110"/>
      <c r="B1324" s="95" t="s">
        <v>101</v>
      </c>
      <c r="C1324" s="19"/>
      <c r="D1324" s="20"/>
      <c r="E1324" s="20"/>
      <c r="F1324" s="19"/>
      <c r="G1324" s="23">
        <f t="shared" ref="G1324:AC1324" si="1140">SUM(G1325:G1328)</f>
        <v>6000</v>
      </c>
      <c r="H1324" s="23">
        <f t="shared" si="1140"/>
        <v>764.4</v>
      </c>
      <c r="I1324" s="23">
        <f t="shared" si="1140"/>
        <v>914.85</v>
      </c>
      <c r="J1324" s="23">
        <f t="shared" si="1140"/>
        <v>764.4</v>
      </c>
      <c r="K1324" s="23">
        <f t="shared" si="1140"/>
        <v>1421.65</v>
      </c>
      <c r="L1324" s="23">
        <f t="shared" si="1140"/>
        <v>0</v>
      </c>
      <c r="M1324" s="23">
        <f t="shared" si="1140"/>
        <v>1421.65</v>
      </c>
      <c r="N1324" s="23">
        <f t="shared" si="1140"/>
        <v>0</v>
      </c>
      <c r="O1324" s="23">
        <f t="shared" si="1140"/>
        <v>2241.85</v>
      </c>
      <c r="P1324" s="23">
        <f t="shared" si="1140"/>
        <v>0</v>
      </c>
      <c r="Q1324" s="23">
        <f t="shared" si="1140"/>
        <v>3528</v>
      </c>
      <c r="R1324" s="23">
        <f t="shared" si="1140"/>
        <v>0</v>
      </c>
      <c r="S1324" s="23">
        <f t="shared" si="1140"/>
        <v>882</v>
      </c>
      <c r="T1324" s="23">
        <f t="shared" si="1140"/>
        <v>0</v>
      </c>
      <c r="U1324" s="23">
        <f t="shared" si="1140"/>
        <v>882</v>
      </c>
      <c r="V1324" s="23">
        <f t="shared" si="1140"/>
        <v>0</v>
      </c>
      <c r="W1324" s="23">
        <f t="shared" si="1140"/>
        <v>882</v>
      </c>
      <c r="X1324" s="23">
        <f t="shared" si="1140"/>
        <v>0</v>
      </c>
      <c r="Y1324" s="23">
        <f t="shared" si="1140"/>
        <v>882</v>
      </c>
      <c r="Z1324" s="23">
        <f t="shared" si="1140"/>
        <v>0</v>
      </c>
      <c r="AA1324" s="23">
        <f t="shared" si="1140"/>
        <v>3528</v>
      </c>
      <c r="AB1324" s="23">
        <f t="shared" si="1140"/>
        <v>3528</v>
      </c>
      <c r="AC1324" s="23">
        <f t="shared" si="1140"/>
        <v>3528</v>
      </c>
      <c r="AD1324" s="100"/>
      <c r="AE1324" s="108"/>
    </row>
    <row r="1325" spans="1:31" ht="13.2" customHeight="1" x14ac:dyDescent="0.25">
      <c r="A1325" s="110"/>
      <c r="B1325" s="95" t="s">
        <v>17</v>
      </c>
      <c r="C1325" s="19">
        <v>136</v>
      </c>
      <c r="D1325" s="20" t="s">
        <v>42</v>
      </c>
      <c r="E1325" s="20" t="s">
        <v>186</v>
      </c>
      <c r="F1325" s="19">
        <v>340</v>
      </c>
      <c r="G1325" s="23">
        <f>I1325+K1325+M1325+O1325</f>
        <v>6000</v>
      </c>
      <c r="H1325" s="28">
        <f t="shared" ref="G1325:H1328" si="1141">J1325+L1325+N1325+P1325</f>
        <v>764.4</v>
      </c>
      <c r="I1325" s="29">
        <v>914.85</v>
      </c>
      <c r="J1325" s="29">
        <v>764.4</v>
      </c>
      <c r="K1325" s="29">
        <v>1421.65</v>
      </c>
      <c r="L1325" s="29"/>
      <c r="M1325" s="29">
        <v>1421.65</v>
      </c>
      <c r="N1325" s="29"/>
      <c r="O1325" s="29">
        <f>960.35+1281.5</f>
        <v>2241.85</v>
      </c>
      <c r="P1325" s="28"/>
      <c r="Q1325" s="23">
        <f>S1325+U1325+W1325+Y1325</f>
        <v>3528</v>
      </c>
      <c r="R1325" s="28">
        <f t="shared" ref="R1325:R1328" si="1142">T1325+V1325+X1325+Z1325</f>
        <v>0</v>
      </c>
      <c r="S1325" s="23">
        <v>882</v>
      </c>
      <c r="T1325" s="23"/>
      <c r="U1325" s="23">
        <v>882</v>
      </c>
      <c r="V1325" s="23"/>
      <c r="W1325" s="23">
        <v>882</v>
      </c>
      <c r="X1325" s="23"/>
      <c r="Y1325" s="23">
        <v>882</v>
      </c>
      <c r="Z1325" s="23"/>
      <c r="AA1325" s="23">
        <v>3528</v>
      </c>
      <c r="AB1325" s="23">
        <v>3528</v>
      </c>
      <c r="AC1325" s="23">
        <v>3528</v>
      </c>
      <c r="AD1325" s="100"/>
      <c r="AE1325" s="108"/>
    </row>
    <row r="1326" spans="1:31" ht="13.2" customHeight="1" x14ac:dyDescent="0.25">
      <c r="A1326" s="110"/>
      <c r="B1326" s="95" t="s">
        <v>14</v>
      </c>
      <c r="C1326" s="19"/>
      <c r="D1326" s="20"/>
      <c r="E1326" s="20"/>
      <c r="F1326" s="19"/>
      <c r="G1326" s="23">
        <f t="shared" si="1141"/>
        <v>0</v>
      </c>
      <c r="H1326" s="28">
        <f t="shared" si="1141"/>
        <v>0</v>
      </c>
      <c r="I1326" s="29"/>
      <c r="J1326" s="29"/>
      <c r="K1326" s="29"/>
      <c r="L1326" s="29"/>
      <c r="M1326" s="29"/>
      <c r="N1326" s="29"/>
      <c r="O1326" s="29"/>
      <c r="P1326" s="28"/>
      <c r="Q1326" s="23">
        <f t="shared" ref="Q1326:Q1328" si="1143">S1326+U1326+W1326+Y1326</f>
        <v>0</v>
      </c>
      <c r="R1326" s="28">
        <f t="shared" si="1142"/>
        <v>0</v>
      </c>
      <c r="S1326" s="23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  <c r="AD1326" s="100"/>
      <c r="AE1326" s="108"/>
    </row>
    <row r="1327" spans="1:31" ht="13.2" customHeight="1" x14ac:dyDescent="0.25">
      <c r="A1327" s="110"/>
      <c r="B1327" s="95" t="s">
        <v>15</v>
      </c>
      <c r="C1327" s="19"/>
      <c r="D1327" s="20"/>
      <c r="E1327" s="20"/>
      <c r="F1327" s="19"/>
      <c r="G1327" s="23">
        <f t="shared" si="1141"/>
        <v>0</v>
      </c>
      <c r="H1327" s="28">
        <f t="shared" si="1141"/>
        <v>0</v>
      </c>
      <c r="I1327" s="29"/>
      <c r="J1327" s="29"/>
      <c r="K1327" s="29"/>
      <c r="L1327" s="29"/>
      <c r="M1327" s="29"/>
      <c r="N1327" s="29"/>
      <c r="O1327" s="29"/>
      <c r="P1327" s="28"/>
      <c r="Q1327" s="23">
        <f t="shared" si="1143"/>
        <v>0</v>
      </c>
      <c r="R1327" s="28">
        <f t="shared" si="1142"/>
        <v>0</v>
      </c>
      <c r="S1327" s="23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  <c r="AD1327" s="100"/>
      <c r="AE1327" s="108"/>
    </row>
    <row r="1328" spans="1:31" ht="13.2" customHeight="1" x14ac:dyDescent="0.25">
      <c r="A1328" s="106"/>
      <c r="B1328" s="95" t="s">
        <v>12</v>
      </c>
      <c r="C1328" s="19"/>
      <c r="D1328" s="20"/>
      <c r="E1328" s="20"/>
      <c r="F1328" s="19"/>
      <c r="G1328" s="23">
        <f t="shared" si="1141"/>
        <v>0</v>
      </c>
      <c r="H1328" s="28">
        <f t="shared" si="1141"/>
        <v>0</v>
      </c>
      <c r="I1328" s="29"/>
      <c r="J1328" s="29"/>
      <c r="K1328" s="29"/>
      <c r="L1328" s="29"/>
      <c r="M1328" s="29"/>
      <c r="N1328" s="29"/>
      <c r="O1328" s="29"/>
      <c r="P1328" s="28"/>
      <c r="Q1328" s="23">
        <f t="shared" si="1143"/>
        <v>0</v>
      </c>
      <c r="R1328" s="28">
        <f t="shared" si="1142"/>
        <v>0</v>
      </c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  <c r="AD1328" s="100"/>
      <c r="AE1328" s="109"/>
    </row>
    <row r="1329" spans="1:31" ht="13.2" hidden="1" customHeight="1" x14ac:dyDescent="0.2">
      <c r="A1329" s="105" t="s">
        <v>583</v>
      </c>
      <c r="B1329" s="95" t="s">
        <v>31</v>
      </c>
      <c r="C1329" s="19"/>
      <c r="D1329" s="20"/>
      <c r="E1329" s="20"/>
      <c r="F1329" s="19"/>
      <c r="G1329" s="23">
        <v>0</v>
      </c>
      <c r="H1329" s="28"/>
      <c r="I1329" s="29">
        <v>0</v>
      </c>
      <c r="J1329" s="29"/>
      <c r="K1329" s="29">
        <v>0</v>
      </c>
      <c r="L1329" s="29"/>
      <c r="M1329" s="29">
        <v>0</v>
      </c>
      <c r="N1329" s="29"/>
      <c r="O1329" s="29">
        <v>0</v>
      </c>
      <c r="P1329" s="28"/>
      <c r="Q1329" s="23">
        <v>0</v>
      </c>
      <c r="R1329" s="28"/>
      <c r="S1329" s="23">
        <v>0</v>
      </c>
      <c r="T1329" s="23"/>
      <c r="U1329" s="23">
        <v>0</v>
      </c>
      <c r="V1329" s="23"/>
      <c r="W1329" s="23">
        <v>0</v>
      </c>
      <c r="X1329" s="23"/>
      <c r="Y1329" s="23">
        <v>0</v>
      </c>
      <c r="Z1329" s="23"/>
      <c r="AA1329" s="23">
        <v>0</v>
      </c>
      <c r="AB1329" s="23">
        <v>0</v>
      </c>
      <c r="AC1329" s="23">
        <v>0</v>
      </c>
      <c r="AD1329" s="107"/>
      <c r="AE1329" s="107"/>
    </row>
    <row r="1330" spans="1:31" ht="13.2" hidden="1" customHeight="1" x14ac:dyDescent="0.2">
      <c r="A1330" s="110"/>
      <c r="B1330" s="95" t="s">
        <v>6</v>
      </c>
      <c r="C1330" s="19"/>
      <c r="D1330" s="20"/>
      <c r="E1330" s="20"/>
      <c r="F1330" s="19"/>
      <c r="G1330" s="23" t="e">
        <f t="shared" ref="G1330:P1330" si="1144">ROUND(G1331/G1329,1)</f>
        <v>#DIV/0!</v>
      </c>
      <c r="H1330" s="23" t="e">
        <f t="shared" si="1144"/>
        <v>#DIV/0!</v>
      </c>
      <c r="I1330" s="23" t="e">
        <f t="shared" si="1144"/>
        <v>#DIV/0!</v>
      </c>
      <c r="J1330" s="23" t="e">
        <f t="shared" si="1144"/>
        <v>#DIV/0!</v>
      </c>
      <c r="K1330" s="23" t="e">
        <f t="shared" si="1144"/>
        <v>#DIV/0!</v>
      </c>
      <c r="L1330" s="23" t="e">
        <f t="shared" si="1144"/>
        <v>#DIV/0!</v>
      </c>
      <c r="M1330" s="23" t="e">
        <f t="shared" si="1144"/>
        <v>#DIV/0!</v>
      </c>
      <c r="N1330" s="23" t="e">
        <f t="shared" si="1144"/>
        <v>#DIV/0!</v>
      </c>
      <c r="O1330" s="23" t="e">
        <f t="shared" si="1144"/>
        <v>#DIV/0!</v>
      </c>
      <c r="P1330" s="23" t="e">
        <f t="shared" si="1144"/>
        <v>#DIV/0!</v>
      </c>
      <c r="Q1330" s="23" t="e">
        <f t="shared" ref="Q1330:AC1330" si="1145">ROUND(Q1331/Q1329,1)</f>
        <v>#DIV/0!</v>
      </c>
      <c r="R1330" s="23" t="e">
        <f t="shared" si="1145"/>
        <v>#DIV/0!</v>
      </c>
      <c r="S1330" s="23" t="e">
        <f t="shared" si="1145"/>
        <v>#DIV/0!</v>
      </c>
      <c r="T1330" s="23" t="e">
        <f t="shared" si="1145"/>
        <v>#DIV/0!</v>
      </c>
      <c r="U1330" s="23" t="e">
        <f t="shared" si="1145"/>
        <v>#DIV/0!</v>
      </c>
      <c r="V1330" s="23" t="e">
        <f t="shared" si="1145"/>
        <v>#DIV/0!</v>
      </c>
      <c r="W1330" s="23" t="e">
        <f t="shared" si="1145"/>
        <v>#DIV/0!</v>
      </c>
      <c r="X1330" s="23" t="e">
        <f t="shared" si="1145"/>
        <v>#DIV/0!</v>
      </c>
      <c r="Y1330" s="23" t="e">
        <f t="shared" si="1145"/>
        <v>#DIV/0!</v>
      </c>
      <c r="Z1330" s="23" t="e">
        <f t="shared" si="1145"/>
        <v>#DIV/0!</v>
      </c>
      <c r="AA1330" s="23" t="e">
        <f t="shared" si="1145"/>
        <v>#DIV/0!</v>
      </c>
      <c r="AB1330" s="23" t="e">
        <f t="shared" si="1145"/>
        <v>#DIV/0!</v>
      </c>
      <c r="AC1330" s="23" t="e">
        <f t="shared" si="1145"/>
        <v>#DIV/0!</v>
      </c>
      <c r="AD1330" s="108"/>
      <c r="AE1330" s="108"/>
    </row>
    <row r="1331" spans="1:31" ht="13.2" hidden="1" customHeight="1" x14ac:dyDescent="0.2">
      <c r="A1331" s="110"/>
      <c r="B1331" s="95" t="s">
        <v>101</v>
      </c>
      <c r="C1331" s="19"/>
      <c r="D1331" s="20"/>
      <c r="E1331" s="20"/>
      <c r="F1331" s="19"/>
      <c r="G1331" s="23">
        <f>G1332+G1333+G1334+G1335</f>
        <v>0</v>
      </c>
      <c r="H1331" s="23">
        <f t="shared" ref="H1331:AC1331" si="1146">H1332+H1333+H1334+H1335</f>
        <v>0</v>
      </c>
      <c r="I1331" s="23">
        <f t="shared" si="1146"/>
        <v>0</v>
      </c>
      <c r="J1331" s="23">
        <f t="shared" si="1146"/>
        <v>0</v>
      </c>
      <c r="K1331" s="23">
        <f t="shared" si="1146"/>
        <v>0</v>
      </c>
      <c r="L1331" s="23">
        <f t="shared" si="1146"/>
        <v>0</v>
      </c>
      <c r="M1331" s="23">
        <f t="shared" si="1146"/>
        <v>0</v>
      </c>
      <c r="N1331" s="23">
        <f t="shared" si="1146"/>
        <v>0</v>
      </c>
      <c r="O1331" s="23">
        <f t="shared" si="1146"/>
        <v>0</v>
      </c>
      <c r="P1331" s="23">
        <f t="shared" si="1146"/>
        <v>0</v>
      </c>
      <c r="Q1331" s="23">
        <f t="shared" si="1146"/>
        <v>0</v>
      </c>
      <c r="R1331" s="23">
        <f t="shared" si="1146"/>
        <v>0</v>
      </c>
      <c r="S1331" s="23">
        <f t="shared" si="1146"/>
        <v>0</v>
      </c>
      <c r="T1331" s="23">
        <f t="shared" si="1146"/>
        <v>0</v>
      </c>
      <c r="U1331" s="23">
        <f t="shared" si="1146"/>
        <v>0</v>
      </c>
      <c r="V1331" s="23">
        <f t="shared" si="1146"/>
        <v>0</v>
      </c>
      <c r="W1331" s="23">
        <f t="shared" si="1146"/>
        <v>0</v>
      </c>
      <c r="X1331" s="23">
        <f t="shared" si="1146"/>
        <v>0</v>
      </c>
      <c r="Y1331" s="23">
        <f t="shared" si="1146"/>
        <v>0</v>
      </c>
      <c r="Z1331" s="23">
        <f t="shared" si="1146"/>
        <v>0</v>
      </c>
      <c r="AA1331" s="23">
        <f t="shared" si="1146"/>
        <v>0</v>
      </c>
      <c r="AB1331" s="23">
        <f t="shared" si="1146"/>
        <v>0</v>
      </c>
      <c r="AC1331" s="23">
        <f t="shared" si="1146"/>
        <v>0</v>
      </c>
      <c r="AD1331" s="108"/>
      <c r="AE1331" s="108"/>
    </row>
    <row r="1332" spans="1:31" ht="13.2" hidden="1" customHeight="1" x14ac:dyDescent="0.2">
      <c r="A1332" s="110"/>
      <c r="B1332" s="95" t="s">
        <v>442</v>
      </c>
      <c r="C1332" s="19"/>
      <c r="D1332" s="20"/>
      <c r="E1332" s="20"/>
      <c r="F1332" s="19"/>
      <c r="G1332" s="23">
        <v>0</v>
      </c>
      <c r="H1332" s="28">
        <v>0</v>
      </c>
      <c r="I1332" s="28">
        <v>0</v>
      </c>
      <c r="J1332" s="28">
        <v>0</v>
      </c>
      <c r="K1332" s="28">
        <v>0</v>
      </c>
      <c r="L1332" s="28">
        <v>0</v>
      </c>
      <c r="M1332" s="28">
        <v>0</v>
      </c>
      <c r="N1332" s="28">
        <v>0</v>
      </c>
      <c r="O1332" s="29">
        <v>0</v>
      </c>
      <c r="P1332" s="28">
        <v>0</v>
      </c>
      <c r="Q1332" s="23">
        <v>0</v>
      </c>
      <c r="R1332" s="28"/>
      <c r="S1332" s="23">
        <v>0</v>
      </c>
      <c r="T1332" s="23">
        <v>0</v>
      </c>
      <c r="U1332" s="23">
        <v>0</v>
      </c>
      <c r="V1332" s="23">
        <v>0</v>
      </c>
      <c r="W1332" s="23">
        <v>0</v>
      </c>
      <c r="X1332" s="23"/>
      <c r="Y1332" s="23">
        <v>0</v>
      </c>
      <c r="Z1332" s="23"/>
      <c r="AA1332" s="23">
        <v>0</v>
      </c>
      <c r="AB1332" s="23">
        <v>0</v>
      </c>
      <c r="AC1332" s="23">
        <v>0</v>
      </c>
      <c r="AD1332" s="108"/>
      <c r="AE1332" s="108"/>
    </row>
    <row r="1333" spans="1:31" ht="13.95" hidden="1" customHeight="1" x14ac:dyDescent="0.2">
      <c r="A1333" s="110"/>
      <c r="B1333" s="95" t="s">
        <v>8</v>
      </c>
      <c r="C1333" s="19"/>
      <c r="D1333" s="20"/>
      <c r="E1333" s="20"/>
      <c r="F1333" s="19"/>
      <c r="G1333" s="23">
        <v>0</v>
      </c>
      <c r="H1333" s="28">
        <v>0</v>
      </c>
      <c r="I1333" s="28">
        <v>0</v>
      </c>
      <c r="J1333" s="28">
        <v>0</v>
      </c>
      <c r="K1333" s="28">
        <v>0</v>
      </c>
      <c r="L1333" s="28">
        <v>0</v>
      </c>
      <c r="M1333" s="28">
        <v>0</v>
      </c>
      <c r="N1333" s="28">
        <v>0</v>
      </c>
      <c r="O1333" s="29">
        <v>0</v>
      </c>
      <c r="P1333" s="28">
        <v>0</v>
      </c>
      <c r="Q1333" s="23">
        <v>0</v>
      </c>
      <c r="R1333" s="23">
        <v>0</v>
      </c>
      <c r="S1333" s="23">
        <v>0</v>
      </c>
      <c r="T1333" s="23">
        <v>0</v>
      </c>
      <c r="U1333" s="23">
        <v>0</v>
      </c>
      <c r="V1333" s="23">
        <v>0</v>
      </c>
      <c r="W1333" s="23">
        <v>0</v>
      </c>
      <c r="X1333" s="23"/>
      <c r="Y1333" s="23">
        <v>0</v>
      </c>
      <c r="Z1333" s="23"/>
      <c r="AA1333" s="23">
        <v>0</v>
      </c>
      <c r="AB1333" s="23">
        <v>0</v>
      </c>
      <c r="AC1333" s="23">
        <v>0</v>
      </c>
      <c r="AD1333" s="108"/>
      <c r="AE1333" s="108"/>
    </row>
    <row r="1334" spans="1:31" ht="13.2" hidden="1" customHeight="1" x14ac:dyDescent="0.2">
      <c r="A1334" s="110"/>
      <c r="B1334" s="95" t="s">
        <v>9</v>
      </c>
      <c r="C1334" s="19"/>
      <c r="D1334" s="20"/>
      <c r="E1334" s="20"/>
      <c r="F1334" s="19"/>
      <c r="G1334" s="23">
        <v>0</v>
      </c>
      <c r="H1334" s="28">
        <v>0</v>
      </c>
      <c r="I1334" s="28">
        <v>0</v>
      </c>
      <c r="J1334" s="28">
        <v>0</v>
      </c>
      <c r="K1334" s="28">
        <v>0</v>
      </c>
      <c r="L1334" s="28">
        <v>0</v>
      </c>
      <c r="M1334" s="28">
        <v>0</v>
      </c>
      <c r="N1334" s="28">
        <v>0</v>
      </c>
      <c r="O1334" s="29">
        <v>0</v>
      </c>
      <c r="P1334" s="28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v>0</v>
      </c>
      <c r="V1334" s="23">
        <v>0</v>
      </c>
      <c r="W1334" s="23">
        <v>0</v>
      </c>
      <c r="X1334" s="23"/>
      <c r="Y1334" s="23">
        <v>0</v>
      </c>
      <c r="Z1334" s="23"/>
      <c r="AA1334" s="23">
        <v>0</v>
      </c>
      <c r="AB1334" s="23">
        <v>0</v>
      </c>
      <c r="AC1334" s="23">
        <v>0</v>
      </c>
      <c r="AD1334" s="108"/>
      <c r="AE1334" s="108"/>
    </row>
    <row r="1335" spans="1:31" ht="28.2" hidden="1" customHeight="1" x14ac:dyDescent="0.2">
      <c r="A1335" s="106"/>
      <c r="B1335" s="95" t="s">
        <v>12</v>
      </c>
      <c r="C1335" s="19"/>
      <c r="D1335" s="20"/>
      <c r="E1335" s="20"/>
      <c r="F1335" s="19"/>
      <c r="G1335" s="23">
        <v>0</v>
      </c>
      <c r="H1335" s="28">
        <v>0</v>
      </c>
      <c r="I1335" s="28">
        <v>0</v>
      </c>
      <c r="J1335" s="28">
        <v>0</v>
      </c>
      <c r="K1335" s="28">
        <v>0</v>
      </c>
      <c r="L1335" s="28">
        <v>0</v>
      </c>
      <c r="M1335" s="28">
        <v>0</v>
      </c>
      <c r="N1335" s="28">
        <v>0</v>
      </c>
      <c r="O1335" s="29">
        <v>0</v>
      </c>
      <c r="P1335" s="28">
        <v>0</v>
      </c>
      <c r="Q1335" s="23">
        <v>0</v>
      </c>
      <c r="R1335" s="23">
        <v>0</v>
      </c>
      <c r="S1335" s="23">
        <v>0</v>
      </c>
      <c r="T1335" s="23">
        <v>0</v>
      </c>
      <c r="U1335" s="23">
        <v>0</v>
      </c>
      <c r="V1335" s="23">
        <v>0</v>
      </c>
      <c r="W1335" s="23">
        <v>0</v>
      </c>
      <c r="X1335" s="23"/>
      <c r="Y1335" s="23">
        <v>0</v>
      </c>
      <c r="Z1335" s="23"/>
      <c r="AA1335" s="23">
        <v>0</v>
      </c>
      <c r="AB1335" s="23">
        <v>0</v>
      </c>
      <c r="AC1335" s="23">
        <v>0</v>
      </c>
      <c r="AD1335" s="109"/>
      <c r="AE1335" s="109"/>
    </row>
    <row r="1336" spans="1:31" s="2" customFormat="1" ht="13.2" customHeight="1" x14ac:dyDescent="0.25">
      <c r="A1336" s="99" t="s">
        <v>34</v>
      </c>
      <c r="B1336" s="95" t="s">
        <v>13</v>
      </c>
      <c r="C1336" s="19"/>
      <c r="D1336" s="20"/>
      <c r="E1336" s="20"/>
      <c r="F1336" s="19"/>
      <c r="G1336" s="23">
        <f>G1317+G1318</f>
        <v>6000</v>
      </c>
      <c r="H1336" s="23">
        <f t="shared" ref="H1336:Y1336" si="1147">H1317+H1318</f>
        <v>764.4</v>
      </c>
      <c r="I1336" s="23">
        <f t="shared" si="1147"/>
        <v>914.85</v>
      </c>
      <c r="J1336" s="23">
        <f t="shared" si="1147"/>
        <v>764.4</v>
      </c>
      <c r="K1336" s="23">
        <f t="shared" si="1147"/>
        <v>1421.65</v>
      </c>
      <c r="L1336" s="23">
        <f t="shared" si="1147"/>
        <v>0</v>
      </c>
      <c r="M1336" s="23">
        <f t="shared" si="1147"/>
        <v>1421.65</v>
      </c>
      <c r="N1336" s="23">
        <f t="shared" si="1147"/>
        <v>0</v>
      </c>
      <c r="O1336" s="23">
        <f t="shared" si="1147"/>
        <v>2241.85</v>
      </c>
      <c r="P1336" s="23">
        <f t="shared" si="1147"/>
        <v>0</v>
      </c>
      <c r="Q1336" s="23">
        <f t="shared" si="1147"/>
        <v>3528</v>
      </c>
      <c r="R1336" s="23">
        <f t="shared" si="1147"/>
        <v>0</v>
      </c>
      <c r="S1336" s="23">
        <f t="shared" si="1147"/>
        <v>882</v>
      </c>
      <c r="T1336" s="23">
        <f t="shared" si="1147"/>
        <v>0</v>
      </c>
      <c r="U1336" s="23">
        <f t="shared" si="1147"/>
        <v>882</v>
      </c>
      <c r="V1336" s="23">
        <f t="shared" si="1147"/>
        <v>0</v>
      </c>
      <c r="W1336" s="23">
        <f t="shared" si="1147"/>
        <v>882</v>
      </c>
      <c r="X1336" s="23">
        <f t="shared" si="1147"/>
        <v>0</v>
      </c>
      <c r="Y1336" s="23">
        <f t="shared" si="1147"/>
        <v>882</v>
      </c>
      <c r="Z1336" s="23">
        <f t="shared" ref="Z1336:AC1336" si="1148">Z1317+Z1318</f>
        <v>0</v>
      </c>
      <c r="AA1336" s="23">
        <f t="shared" si="1148"/>
        <v>3528</v>
      </c>
      <c r="AB1336" s="23">
        <f t="shared" si="1148"/>
        <v>3528</v>
      </c>
      <c r="AC1336" s="23">
        <f t="shared" si="1148"/>
        <v>3528</v>
      </c>
      <c r="AD1336" s="139"/>
      <c r="AE1336" s="100"/>
    </row>
    <row r="1337" spans="1:31" ht="13.2" customHeight="1" x14ac:dyDescent="0.25">
      <c r="A1337" s="99"/>
      <c r="B1337" s="95" t="s">
        <v>14</v>
      </c>
      <c r="C1337" s="19"/>
      <c r="D1337" s="20"/>
      <c r="E1337" s="20"/>
      <c r="F1337" s="19"/>
      <c r="G1337" s="23">
        <f t="shared" ref="G1337:Y1337" si="1149">G1319</f>
        <v>0</v>
      </c>
      <c r="H1337" s="23">
        <f t="shared" si="1149"/>
        <v>0</v>
      </c>
      <c r="I1337" s="23">
        <f t="shared" si="1149"/>
        <v>0</v>
      </c>
      <c r="J1337" s="23">
        <f t="shared" si="1149"/>
        <v>0</v>
      </c>
      <c r="K1337" s="23">
        <f t="shared" si="1149"/>
        <v>0</v>
      </c>
      <c r="L1337" s="23">
        <f t="shared" si="1149"/>
        <v>0</v>
      </c>
      <c r="M1337" s="23">
        <f t="shared" si="1149"/>
        <v>0</v>
      </c>
      <c r="N1337" s="23">
        <f t="shared" si="1149"/>
        <v>0</v>
      </c>
      <c r="O1337" s="23">
        <f t="shared" si="1149"/>
        <v>0</v>
      </c>
      <c r="P1337" s="23">
        <f t="shared" si="1149"/>
        <v>0</v>
      </c>
      <c r="Q1337" s="23">
        <f t="shared" si="1149"/>
        <v>0</v>
      </c>
      <c r="R1337" s="23">
        <f t="shared" si="1149"/>
        <v>0</v>
      </c>
      <c r="S1337" s="23">
        <f t="shared" si="1149"/>
        <v>0</v>
      </c>
      <c r="T1337" s="23">
        <f t="shared" si="1149"/>
        <v>0</v>
      </c>
      <c r="U1337" s="23">
        <f t="shared" si="1149"/>
        <v>0</v>
      </c>
      <c r="V1337" s="23">
        <f t="shared" si="1149"/>
        <v>0</v>
      </c>
      <c r="W1337" s="23">
        <f t="shared" si="1149"/>
        <v>0</v>
      </c>
      <c r="X1337" s="23">
        <f t="shared" si="1149"/>
        <v>0</v>
      </c>
      <c r="Y1337" s="23">
        <f t="shared" si="1149"/>
        <v>0</v>
      </c>
      <c r="Z1337" s="23">
        <f t="shared" ref="Z1337:AC1337" si="1150">Z1319</f>
        <v>0</v>
      </c>
      <c r="AA1337" s="23">
        <f t="shared" si="1150"/>
        <v>0</v>
      </c>
      <c r="AB1337" s="23">
        <f t="shared" si="1150"/>
        <v>0</v>
      </c>
      <c r="AC1337" s="23">
        <f t="shared" si="1150"/>
        <v>0</v>
      </c>
      <c r="AD1337" s="139"/>
      <c r="AE1337" s="100"/>
    </row>
    <row r="1338" spans="1:31" ht="13.2" customHeight="1" x14ac:dyDescent="0.25">
      <c r="A1338" s="99"/>
      <c r="B1338" s="95" t="s">
        <v>15</v>
      </c>
      <c r="C1338" s="19"/>
      <c r="D1338" s="20"/>
      <c r="E1338" s="20"/>
      <c r="F1338" s="19"/>
      <c r="G1338" s="23">
        <f t="shared" ref="G1338:Y1338" si="1151">G1320</f>
        <v>0</v>
      </c>
      <c r="H1338" s="23">
        <f t="shared" si="1151"/>
        <v>0</v>
      </c>
      <c r="I1338" s="23">
        <f t="shared" si="1151"/>
        <v>0</v>
      </c>
      <c r="J1338" s="23">
        <f t="shared" si="1151"/>
        <v>0</v>
      </c>
      <c r="K1338" s="23">
        <f t="shared" si="1151"/>
        <v>0</v>
      </c>
      <c r="L1338" s="23">
        <f t="shared" si="1151"/>
        <v>0</v>
      </c>
      <c r="M1338" s="23">
        <f t="shared" si="1151"/>
        <v>0</v>
      </c>
      <c r="N1338" s="23">
        <f t="shared" si="1151"/>
        <v>0</v>
      </c>
      <c r="O1338" s="23">
        <f t="shared" si="1151"/>
        <v>0</v>
      </c>
      <c r="P1338" s="23">
        <f t="shared" si="1151"/>
        <v>0</v>
      </c>
      <c r="Q1338" s="23">
        <f t="shared" si="1151"/>
        <v>0</v>
      </c>
      <c r="R1338" s="23">
        <f t="shared" si="1151"/>
        <v>0</v>
      </c>
      <c r="S1338" s="23">
        <f t="shared" si="1151"/>
        <v>0</v>
      </c>
      <c r="T1338" s="23">
        <f t="shared" si="1151"/>
        <v>0</v>
      </c>
      <c r="U1338" s="23">
        <f t="shared" si="1151"/>
        <v>0</v>
      </c>
      <c r="V1338" s="23">
        <f t="shared" si="1151"/>
        <v>0</v>
      </c>
      <c r="W1338" s="23">
        <f t="shared" si="1151"/>
        <v>0</v>
      </c>
      <c r="X1338" s="23">
        <f t="shared" si="1151"/>
        <v>0</v>
      </c>
      <c r="Y1338" s="23">
        <f t="shared" si="1151"/>
        <v>0</v>
      </c>
      <c r="Z1338" s="23">
        <f t="shared" ref="Z1338:AC1338" si="1152">Z1320</f>
        <v>0</v>
      </c>
      <c r="AA1338" s="23">
        <f t="shared" si="1152"/>
        <v>0</v>
      </c>
      <c r="AB1338" s="23">
        <f t="shared" si="1152"/>
        <v>0</v>
      </c>
      <c r="AC1338" s="23">
        <f t="shared" si="1152"/>
        <v>0</v>
      </c>
      <c r="AD1338" s="139"/>
      <c r="AE1338" s="100"/>
    </row>
    <row r="1339" spans="1:31" ht="13.2" customHeight="1" x14ac:dyDescent="0.25">
      <c r="A1339" s="99"/>
      <c r="B1339" s="95" t="s">
        <v>12</v>
      </c>
      <c r="C1339" s="19"/>
      <c r="D1339" s="20"/>
      <c r="E1339" s="20"/>
      <c r="F1339" s="19"/>
      <c r="G1339" s="23">
        <f t="shared" ref="G1339:Y1339" si="1153">G1321</f>
        <v>0</v>
      </c>
      <c r="H1339" s="23">
        <f t="shared" si="1153"/>
        <v>0</v>
      </c>
      <c r="I1339" s="23">
        <f t="shared" si="1153"/>
        <v>0</v>
      </c>
      <c r="J1339" s="23">
        <f t="shared" si="1153"/>
        <v>0</v>
      </c>
      <c r="K1339" s="23">
        <f t="shared" si="1153"/>
        <v>0</v>
      </c>
      <c r="L1339" s="23">
        <f t="shared" si="1153"/>
        <v>0</v>
      </c>
      <c r="M1339" s="23">
        <f t="shared" si="1153"/>
        <v>0</v>
      </c>
      <c r="N1339" s="23">
        <f t="shared" si="1153"/>
        <v>0</v>
      </c>
      <c r="O1339" s="23">
        <f t="shared" si="1153"/>
        <v>0</v>
      </c>
      <c r="P1339" s="23">
        <f t="shared" si="1153"/>
        <v>0</v>
      </c>
      <c r="Q1339" s="23">
        <f t="shared" si="1153"/>
        <v>0</v>
      </c>
      <c r="R1339" s="23">
        <f t="shared" si="1153"/>
        <v>0</v>
      </c>
      <c r="S1339" s="23">
        <f t="shared" si="1153"/>
        <v>0</v>
      </c>
      <c r="T1339" s="23">
        <f t="shared" si="1153"/>
        <v>0</v>
      </c>
      <c r="U1339" s="23">
        <f t="shared" si="1153"/>
        <v>0</v>
      </c>
      <c r="V1339" s="23">
        <f t="shared" si="1153"/>
        <v>0</v>
      </c>
      <c r="W1339" s="23">
        <f t="shared" si="1153"/>
        <v>0</v>
      </c>
      <c r="X1339" s="23">
        <f t="shared" si="1153"/>
        <v>0</v>
      </c>
      <c r="Y1339" s="23">
        <f t="shared" si="1153"/>
        <v>0</v>
      </c>
      <c r="Z1339" s="23">
        <f t="shared" ref="Z1339:AC1339" si="1154">Z1321</f>
        <v>0</v>
      </c>
      <c r="AA1339" s="23">
        <f t="shared" si="1154"/>
        <v>0</v>
      </c>
      <c r="AB1339" s="23">
        <f t="shared" si="1154"/>
        <v>0</v>
      </c>
      <c r="AC1339" s="23">
        <f t="shared" si="1154"/>
        <v>0</v>
      </c>
      <c r="AD1339" s="139"/>
      <c r="AE1339" s="100"/>
    </row>
    <row r="1340" spans="1:31" ht="13.2" customHeight="1" x14ac:dyDescent="0.25">
      <c r="A1340" s="107" t="s">
        <v>35</v>
      </c>
      <c r="B1340" s="95" t="s">
        <v>75</v>
      </c>
      <c r="C1340" s="19"/>
      <c r="D1340" s="20"/>
      <c r="E1340" s="20"/>
      <c r="F1340" s="19"/>
      <c r="G1340" s="34">
        <f>SUM(G1341:G1344)</f>
        <v>34288.799999999996</v>
      </c>
      <c r="H1340" s="34">
        <f t="shared" ref="H1340:Y1340" si="1155">SUM(H1341:H1344)</f>
        <v>6722.625</v>
      </c>
      <c r="I1340" s="34">
        <f t="shared" si="1155"/>
        <v>7473.18</v>
      </c>
      <c r="J1340" s="34">
        <f t="shared" si="1155"/>
        <v>6722.625</v>
      </c>
      <c r="K1340" s="34">
        <f t="shared" si="1155"/>
        <v>11644.89</v>
      </c>
      <c r="L1340" s="34">
        <f t="shared" si="1155"/>
        <v>0</v>
      </c>
      <c r="M1340" s="34">
        <f t="shared" si="1155"/>
        <v>5852.7999999999993</v>
      </c>
      <c r="N1340" s="34">
        <f t="shared" si="1155"/>
        <v>0</v>
      </c>
      <c r="O1340" s="34">
        <f t="shared" si="1155"/>
        <v>9317.93</v>
      </c>
      <c r="P1340" s="34">
        <f t="shared" si="1155"/>
        <v>0</v>
      </c>
      <c r="Q1340" s="34">
        <f>SUM(Q1341:Q1344)</f>
        <v>35805</v>
      </c>
      <c r="R1340" s="34">
        <f t="shared" si="1155"/>
        <v>200</v>
      </c>
      <c r="S1340" s="34">
        <f t="shared" si="1155"/>
        <v>5262.7</v>
      </c>
      <c r="T1340" s="34">
        <f t="shared" si="1155"/>
        <v>0</v>
      </c>
      <c r="U1340" s="34">
        <f t="shared" si="1155"/>
        <v>7052.2</v>
      </c>
      <c r="V1340" s="34">
        <f t="shared" si="1155"/>
        <v>0</v>
      </c>
      <c r="W1340" s="34">
        <f t="shared" si="1155"/>
        <v>10145.75</v>
      </c>
      <c r="X1340" s="34">
        <f t="shared" si="1155"/>
        <v>0</v>
      </c>
      <c r="Y1340" s="34">
        <f t="shared" si="1155"/>
        <v>13344.349999999999</v>
      </c>
      <c r="Z1340" s="34">
        <f t="shared" ref="Z1340:AC1340" si="1156">SUM(Z1341:Z1344)</f>
        <v>0</v>
      </c>
      <c r="AA1340" s="34">
        <f t="shared" si="1156"/>
        <v>34531</v>
      </c>
      <c r="AB1340" s="34">
        <f t="shared" si="1156"/>
        <v>34531</v>
      </c>
      <c r="AC1340" s="34">
        <f t="shared" si="1156"/>
        <v>34531</v>
      </c>
      <c r="AD1340" s="143"/>
      <c r="AE1340" s="107"/>
    </row>
    <row r="1341" spans="1:31" ht="13.2" customHeight="1" x14ac:dyDescent="0.25">
      <c r="A1341" s="108"/>
      <c r="B1341" s="95" t="s">
        <v>13</v>
      </c>
      <c r="C1341" s="19"/>
      <c r="D1341" s="20"/>
      <c r="E1341" s="20"/>
      <c r="F1341" s="19"/>
      <c r="G1341" s="34">
        <f t="shared" ref="G1341:Y1341" si="1157">G1264+G1309+G1336</f>
        <v>34288.799999999996</v>
      </c>
      <c r="H1341" s="34">
        <f t="shared" si="1157"/>
        <v>6722.625</v>
      </c>
      <c r="I1341" s="34">
        <f t="shared" si="1157"/>
        <v>7473.18</v>
      </c>
      <c r="J1341" s="34">
        <f t="shared" si="1157"/>
        <v>6722.625</v>
      </c>
      <c r="K1341" s="34">
        <f t="shared" si="1157"/>
        <v>11644.89</v>
      </c>
      <c r="L1341" s="34">
        <f t="shared" si="1157"/>
        <v>0</v>
      </c>
      <c r="M1341" s="34">
        <f t="shared" si="1157"/>
        <v>5852.7999999999993</v>
      </c>
      <c r="N1341" s="34">
        <f t="shared" si="1157"/>
        <v>0</v>
      </c>
      <c r="O1341" s="34">
        <f t="shared" si="1157"/>
        <v>9317.93</v>
      </c>
      <c r="P1341" s="34">
        <f t="shared" si="1157"/>
        <v>0</v>
      </c>
      <c r="Q1341" s="34">
        <f>Q1264+Q1309+Q1336</f>
        <v>33332</v>
      </c>
      <c r="R1341" s="34">
        <f t="shared" si="1157"/>
        <v>200</v>
      </c>
      <c r="S1341" s="34">
        <f t="shared" si="1157"/>
        <v>5262.7</v>
      </c>
      <c r="T1341" s="34">
        <f t="shared" si="1157"/>
        <v>0</v>
      </c>
      <c r="U1341" s="34">
        <f t="shared" si="1157"/>
        <v>7052.2</v>
      </c>
      <c r="V1341" s="34">
        <f t="shared" si="1157"/>
        <v>0</v>
      </c>
      <c r="W1341" s="34">
        <f t="shared" si="1157"/>
        <v>7672.75</v>
      </c>
      <c r="X1341" s="34">
        <f t="shared" si="1157"/>
        <v>0</v>
      </c>
      <c r="Y1341" s="34">
        <f t="shared" si="1157"/>
        <v>13344.349999999999</v>
      </c>
      <c r="Z1341" s="34">
        <f t="shared" ref="Z1341:AC1341" si="1158">Z1264+Z1309+Z1336</f>
        <v>0</v>
      </c>
      <c r="AA1341" s="34">
        <f t="shared" si="1158"/>
        <v>34531</v>
      </c>
      <c r="AB1341" s="34">
        <f t="shared" si="1158"/>
        <v>34531</v>
      </c>
      <c r="AC1341" s="34">
        <f t="shared" si="1158"/>
        <v>34531</v>
      </c>
      <c r="AD1341" s="144"/>
      <c r="AE1341" s="108"/>
    </row>
    <row r="1342" spans="1:31" ht="13.2" customHeight="1" x14ac:dyDescent="0.25">
      <c r="A1342" s="108"/>
      <c r="B1342" s="95" t="s">
        <v>14</v>
      </c>
      <c r="C1342" s="19"/>
      <c r="D1342" s="20"/>
      <c r="E1342" s="20"/>
      <c r="F1342" s="19"/>
      <c r="G1342" s="34">
        <f t="shared" ref="G1342:Y1342" si="1159">G1265+G1310+G1337</f>
        <v>0</v>
      </c>
      <c r="H1342" s="34">
        <f t="shared" si="1159"/>
        <v>0</v>
      </c>
      <c r="I1342" s="34">
        <f t="shared" si="1159"/>
        <v>0</v>
      </c>
      <c r="J1342" s="34">
        <f t="shared" si="1159"/>
        <v>0</v>
      </c>
      <c r="K1342" s="34">
        <f t="shared" si="1159"/>
        <v>0</v>
      </c>
      <c r="L1342" s="34">
        <f t="shared" si="1159"/>
        <v>0</v>
      </c>
      <c r="M1342" s="34">
        <f t="shared" si="1159"/>
        <v>0</v>
      </c>
      <c r="N1342" s="34">
        <f t="shared" si="1159"/>
        <v>0</v>
      </c>
      <c r="O1342" s="34">
        <f t="shared" si="1159"/>
        <v>0</v>
      </c>
      <c r="P1342" s="34">
        <f t="shared" si="1159"/>
        <v>0</v>
      </c>
      <c r="Q1342" s="34">
        <f t="shared" si="1159"/>
        <v>2473</v>
      </c>
      <c r="R1342" s="34">
        <f t="shared" si="1159"/>
        <v>0</v>
      </c>
      <c r="S1342" s="34">
        <f t="shared" si="1159"/>
        <v>0</v>
      </c>
      <c r="T1342" s="34">
        <f t="shared" si="1159"/>
        <v>0</v>
      </c>
      <c r="U1342" s="34">
        <f t="shared" si="1159"/>
        <v>0</v>
      </c>
      <c r="V1342" s="34">
        <f t="shared" si="1159"/>
        <v>0</v>
      </c>
      <c r="W1342" s="34">
        <f t="shared" si="1159"/>
        <v>2473</v>
      </c>
      <c r="X1342" s="34">
        <f t="shared" si="1159"/>
        <v>0</v>
      </c>
      <c r="Y1342" s="34">
        <f t="shared" si="1159"/>
        <v>0</v>
      </c>
      <c r="Z1342" s="34">
        <f t="shared" ref="Z1342:AC1342" si="1160">Z1265+Z1310+Z1337</f>
        <v>0</v>
      </c>
      <c r="AA1342" s="34">
        <f t="shared" si="1160"/>
        <v>0</v>
      </c>
      <c r="AB1342" s="34">
        <f t="shared" si="1160"/>
        <v>0</v>
      </c>
      <c r="AC1342" s="34">
        <f t="shared" si="1160"/>
        <v>0</v>
      </c>
      <c r="AD1342" s="144"/>
      <c r="AE1342" s="108"/>
    </row>
    <row r="1343" spans="1:31" ht="13.2" customHeight="1" x14ac:dyDescent="0.25">
      <c r="A1343" s="108"/>
      <c r="B1343" s="95" t="s">
        <v>15</v>
      </c>
      <c r="C1343" s="19"/>
      <c r="D1343" s="20"/>
      <c r="E1343" s="20"/>
      <c r="F1343" s="19"/>
      <c r="G1343" s="34">
        <f t="shared" ref="G1343:Y1343" si="1161">G1266+G1311+G1338</f>
        <v>0</v>
      </c>
      <c r="H1343" s="34">
        <f t="shared" si="1161"/>
        <v>0</v>
      </c>
      <c r="I1343" s="34">
        <f t="shared" si="1161"/>
        <v>0</v>
      </c>
      <c r="J1343" s="34">
        <f t="shared" si="1161"/>
        <v>0</v>
      </c>
      <c r="K1343" s="34">
        <f t="shared" si="1161"/>
        <v>0</v>
      </c>
      <c r="L1343" s="34">
        <f t="shared" si="1161"/>
        <v>0</v>
      </c>
      <c r="M1343" s="34">
        <f t="shared" si="1161"/>
        <v>0</v>
      </c>
      <c r="N1343" s="34">
        <f t="shared" si="1161"/>
        <v>0</v>
      </c>
      <c r="O1343" s="34">
        <f t="shared" si="1161"/>
        <v>0</v>
      </c>
      <c r="P1343" s="34">
        <f t="shared" si="1161"/>
        <v>0</v>
      </c>
      <c r="Q1343" s="34">
        <f t="shared" si="1161"/>
        <v>0</v>
      </c>
      <c r="R1343" s="34">
        <f t="shared" si="1161"/>
        <v>0</v>
      </c>
      <c r="S1343" s="34">
        <f t="shared" si="1161"/>
        <v>0</v>
      </c>
      <c r="T1343" s="34">
        <f t="shared" si="1161"/>
        <v>0</v>
      </c>
      <c r="U1343" s="34">
        <f t="shared" si="1161"/>
        <v>0</v>
      </c>
      <c r="V1343" s="34">
        <f t="shared" si="1161"/>
        <v>0</v>
      </c>
      <c r="W1343" s="34">
        <f t="shared" si="1161"/>
        <v>0</v>
      </c>
      <c r="X1343" s="34">
        <f t="shared" si="1161"/>
        <v>0</v>
      </c>
      <c r="Y1343" s="34">
        <f t="shared" si="1161"/>
        <v>0</v>
      </c>
      <c r="Z1343" s="34">
        <f t="shared" ref="Z1343:AC1343" si="1162">Z1266+Z1311+Z1338</f>
        <v>0</v>
      </c>
      <c r="AA1343" s="34">
        <f t="shared" si="1162"/>
        <v>0</v>
      </c>
      <c r="AB1343" s="34">
        <f t="shared" si="1162"/>
        <v>0</v>
      </c>
      <c r="AC1343" s="34">
        <f t="shared" si="1162"/>
        <v>0</v>
      </c>
      <c r="AD1343" s="144"/>
      <c r="AE1343" s="108"/>
    </row>
    <row r="1344" spans="1:31" ht="13.2" customHeight="1" x14ac:dyDescent="0.25">
      <c r="A1344" s="109"/>
      <c r="B1344" s="95" t="s">
        <v>12</v>
      </c>
      <c r="C1344" s="19"/>
      <c r="D1344" s="20"/>
      <c r="E1344" s="20"/>
      <c r="F1344" s="19"/>
      <c r="G1344" s="34">
        <f t="shared" ref="G1344:Y1344" si="1163">G1267+G1312+G1339</f>
        <v>0</v>
      </c>
      <c r="H1344" s="34">
        <f t="shared" si="1163"/>
        <v>0</v>
      </c>
      <c r="I1344" s="34">
        <f t="shared" si="1163"/>
        <v>0</v>
      </c>
      <c r="J1344" s="34">
        <f t="shared" si="1163"/>
        <v>0</v>
      </c>
      <c r="K1344" s="34">
        <f t="shared" si="1163"/>
        <v>0</v>
      </c>
      <c r="L1344" s="34">
        <f t="shared" si="1163"/>
        <v>0</v>
      </c>
      <c r="M1344" s="34">
        <f t="shared" si="1163"/>
        <v>0</v>
      </c>
      <c r="N1344" s="34">
        <f t="shared" si="1163"/>
        <v>0</v>
      </c>
      <c r="O1344" s="34">
        <f t="shared" si="1163"/>
        <v>0</v>
      </c>
      <c r="P1344" s="34">
        <f t="shared" si="1163"/>
        <v>0</v>
      </c>
      <c r="Q1344" s="34">
        <f t="shared" si="1163"/>
        <v>0</v>
      </c>
      <c r="R1344" s="34">
        <f t="shared" si="1163"/>
        <v>0</v>
      </c>
      <c r="S1344" s="34">
        <f t="shared" si="1163"/>
        <v>0</v>
      </c>
      <c r="T1344" s="34">
        <f t="shared" si="1163"/>
        <v>0</v>
      </c>
      <c r="U1344" s="34">
        <f t="shared" si="1163"/>
        <v>0</v>
      </c>
      <c r="V1344" s="34">
        <f t="shared" si="1163"/>
        <v>0</v>
      </c>
      <c r="W1344" s="34">
        <f t="shared" si="1163"/>
        <v>0</v>
      </c>
      <c r="X1344" s="34">
        <f t="shared" si="1163"/>
        <v>0</v>
      </c>
      <c r="Y1344" s="34">
        <f t="shared" si="1163"/>
        <v>0</v>
      </c>
      <c r="Z1344" s="34">
        <f t="shared" ref="Z1344:AC1344" si="1164">Z1267+Z1312+Z1339</f>
        <v>0</v>
      </c>
      <c r="AA1344" s="34">
        <f t="shared" si="1164"/>
        <v>0</v>
      </c>
      <c r="AB1344" s="34">
        <f t="shared" si="1164"/>
        <v>0</v>
      </c>
      <c r="AC1344" s="34">
        <f t="shared" si="1164"/>
        <v>0</v>
      </c>
      <c r="AD1344" s="145"/>
      <c r="AE1344" s="109"/>
    </row>
    <row r="1345" spans="1:34" ht="13.2" customHeight="1" x14ac:dyDescent="0.25">
      <c r="A1345" s="100" t="s">
        <v>39</v>
      </c>
      <c r="B1345" s="57" t="s">
        <v>47</v>
      </c>
      <c r="C1345" s="58"/>
      <c r="D1345" s="59"/>
      <c r="E1345" s="59"/>
      <c r="F1345" s="58"/>
      <c r="G1345" s="60">
        <f>SUM(G1346:G1349)</f>
        <v>24459720.698999994</v>
      </c>
      <c r="H1345" s="60">
        <f t="shared" ref="H1345:P1345" si="1165">SUM(H1346:H1349)</f>
        <v>6375579.7422800027</v>
      </c>
      <c r="I1345" s="60">
        <f t="shared" si="1165"/>
        <v>6109212.080000001</v>
      </c>
      <c r="J1345" s="60">
        <f t="shared" si="1165"/>
        <v>6375579.7422800027</v>
      </c>
      <c r="K1345" s="60">
        <f t="shared" si="1165"/>
        <v>7831579.1199999992</v>
      </c>
      <c r="L1345" s="60">
        <f t="shared" si="1165"/>
        <v>0</v>
      </c>
      <c r="M1345" s="60">
        <f t="shared" si="1165"/>
        <v>4160989.4729999998</v>
      </c>
      <c r="N1345" s="60">
        <f t="shared" si="1165"/>
        <v>0</v>
      </c>
      <c r="O1345" s="60">
        <f t="shared" si="1165"/>
        <v>6357940.0259999996</v>
      </c>
      <c r="P1345" s="60">
        <f t="shared" si="1165"/>
        <v>0</v>
      </c>
      <c r="Q1345" s="60">
        <f>SUM(Q1346:Q1349)</f>
        <v>25284450.361629996</v>
      </c>
      <c r="R1345" s="60">
        <f t="shared" ref="R1345:AC1345" si="1166">SUM(R1346:R1349)</f>
        <v>17780</v>
      </c>
      <c r="S1345" s="60">
        <f t="shared" si="1166"/>
        <v>4451441.2925300002</v>
      </c>
      <c r="T1345" s="60">
        <f t="shared" si="1166"/>
        <v>17580</v>
      </c>
      <c r="U1345" s="60">
        <f t="shared" si="1166"/>
        <v>8529360.4391300008</v>
      </c>
      <c r="V1345" s="60">
        <f t="shared" si="1166"/>
        <v>0</v>
      </c>
      <c r="W1345" s="60">
        <f t="shared" si="1166"/>
        <v>5320126.6022300003</v>
      </c>
      <c r="X1345" s="60">
        <f t="shared" si="1166"/>
        <v>0</v>
      </c>
      <c r="Y1345" s="60">
        <f t="shared" si="1166"/>
        <v>6983522.027739998</v>
      </c>
      <c r="Z1345" s="60">
        <f t="shared" si="1166"/>
        <v>0</v>
      </c>
      <c r="AA1345" s="60">
        <f t="shared" si="1166"/>
        <v>26439198.700000003</v>
      </c>
      <c r="AB1345" s="60">
        <f t="shared" si="1166"/>
        <v>26362537.700000003</v>
      </c>
      <c r="AC1345" s="60">
        <f t="shared" si="1166"/>
        <v>26449446.300000001</v>
      </c>
      <c r="AD1345" s="96"/>
      <c r="AE1345" s="94"/>
    </row>
    <row r="1346" spans="1:34" ht="13.2" customHeight="1" x14ac:dyDescent="0.25">
      <c r="A1346" s="100"/>
      <c r="B1346" s="95" t="s">
        <v>13</v>
      </c>
      <c r="C1346" s="19"/>
      <c r="D1346" s="20"/>
      <c r="E1346" s="20"/>
      <c r="F1346" s="19"/>
      <c r="G1346" s="34">
        <f t="shared" ref="G1346:AC1346" si="1167">G832+G952+G1228+G1341</f>
        <v>23661506.898999996</v>
      </c>
      <c r="H1346" s="34">
        <f t="shared" si="1167"/>
        <v>6371375.3422800023</v>
      </c>
      <c r="I1346" s="34">
        <f t="shared" si="1167"/>
        <v>6073612.080000001</v>
      </c>
      <c r="J1346" s="34">
        <f t="shared" si="1167"/>
        <v>6371375.3422800023</v>
      </c>
      <c r="K1346" s="34">
        <f t="shared" si="1167"/>
        <v>7637489.419999999</v>
      </c>
      <c r="L1346" s="34">
        <f t="shared" si="1167"/>
        <v>0</v>
      </c>
      <c r="M1346" s="34">
        <f t="shared" si="1167"/>
        <v>3986884.3729999997</v>
      </c>
      <c r="N1346" s="34">
        <f t="shared" si="1167"/>
        <v>0</v>
      </c>
      <c r="O1346" s="34">
        <f t="shared" si="1167"/>
        <v>5963521.0259999996</v>
      </c>
      <c r="P1346" s="34">
        <f t="shared" si="1167"/>
        <v>0</v>
      </c>
      <c r="Q1346" s="34">
        <f>Q832+Q952+Q1228+Q1341</f>
        <v>24059719.761629999</v>
      </c>
      <c r="R1346" s="34">
        <f t="shared" si="1167"/>
        <v>17780</v>
      </c>
      <c r="S1346" s="34">
        <f t="shared" si="1167"/>
        <v>4373686.2925300002</v>
      </c>
      <c r="T1346" s="34">
        <f t="shared" si="1167"/>
        <v>17580</v>
      </c>
      <c r="U1346" s="34">
        <f t="shared" si="1167"/>
        <v>8147483.7491300004</v>
      </c>
      <c r="V1346" s="34">
        <f t="shared" si="1167"/>
        <v>0</v>
      </c>
      <c r="W1346" s="34">
        <f t="shared" si="1167"/>
        <v>4949001.072230001</v>
      </c>
      <c r="X1346" s="34">
        <f t="shared" si="1167"/>
        <v>0</v>
      </c>
      <c r="Y1346" s="34">
        <f t="shared" si="1167"/>
        <v>6589548.6477399981</v>
      </c>
      <c r="Z1346" s="34">
        <f t="shared" si="1167"/>
        <v>0</v>
      </c>
      <c r="AA1346" s="34">
        <f t="shared" si="1167"/>
        <v>26273856.700000003</v>
      </c>
      <c r="AB1346" s="34">
        <f t="shared" si="1167"/>
        <v>26198173.700000003</v>
      </c>
      <c r="AC1346" s="34">
        <f t="shared" si="1167"/>
        <v>26285082.300000001</v>
      </c>
      <c r="AD1346" s="139"/>
      <c r="AE1346" s="100"/>
    </row>
    <row r="1347" spans="1:34" ht="13.2" customHeight="1" x14ac:dyDescent="0.25">
      <c r="A1347" s="100"/>
      <c r="B1347" s="95" t="s">
        <v>14</v>
      </c>
      <c r="C1347" s="19"/>
      <c r="D1347" s="20"/>
      <c r="E1347" s="20"/>
      <c r="F1347" s="19"/>
      <c r="G1347" s="34">
        <f t="shared" ref="G1347:AC1347" si="1168">G833+G953+G1229+G1342</f>
        <v>654383.9</v>
      </c>
      <c r="H1347" s="34">
        <f t="shared" si="1168"/>
        <v>0</v>
      </c>
      <c r="I1347" s="34">
        <f t="shared" si="1168"/>
        <v>0</v>
      </c>
      <c r="J1347" s="34">
        <f t="shared" si="1168"/>
        <v>0</v>
      </c>
      <c r="K1347" s="34">
        <f t="shared" si="1168"/>
        <v>157989.70000000001</v>
      </c>
      <c r="L1347" s="34">
        <f t="shared" si="1168"/>
        <v>0</v>
      </c>
      <c r="M1347" s="34">
        <f t="shared" si="1168"/>
        <v>153946</v>
      </c>
      <c r="N1347" s="34">
        <f t="shared" si="1168"/>
        <v>0</v>
      </c>
      <c r="O1347" s="34">
        <f t="shared" si="1168"/>
        <v>342448.2</v>
      </c>
      <c r="P1347" s="34">
        <f t="shared" si="1168"/>
        <v>0</v>
      </c>
      <c r="Q1347" s="34">
        <f>Q833+Q953+Q1229+Q1342</f>
        <v>910792.70000000007</v>
      </c>
      <c r="R1347" s="34">
        <f t="shared" si="1168"/>
        <v>0</v>
      </c>
      <c r="S1347" s="34">
        <f t="shared" si="1168"/>
        <v>26000</v>
      </c>
      <c r="T1347" s="34">
        <f t="shared" si="1168"/>
        <v>0</v>
      </c>
      <c r="U1347" s="34">
        <f t="shared" si="1168"/>
        <v>320460.09000000003</v>
      </c>
      <c r="V1347" s="34">
        <f t="shared" si="1168"/>
        <v>0</v>
      </c>
      <c r="W1347" s="34">
        <f t="shared" si="1168"/>
        <v>320745.73</v>
      </c>
      <c r="X1347" s="34">
        <f t="shared" si="1168"/>
        <v>0</v>
      </c>
      <c r="Y1347" s="34">
        <f t="shared" si="1168"/>
        <v>243586.88</v>
      </c>
      <c r="Z1347" s="34">
        <f t="shared" si="1168"/>
        <v>0</v>
      </c>
      <c r="AA1347" s="34">
        <f t="shared" si="1168"/>
        <v>0</v>
      </c>
      <c r="AB1347" s="34">
        <f t="shared" si="1168"/>
        <v>0</v>
      </c>
      <c r="AC1347" s="34">
        <f t="shared" si="1168"/>
        <v>0</v>
      </c>
      <c r="AD1347" s="139"/>
      <c r="AE1347" s="100"/>
    </row>
    <row r="1348" spans="1:34" ht="13.2" customHeight="1" x14ac:dyDescent="0.25">
      <c r="A1348" s="100"/>
      <c r="B1348" s="95" t="s">
        <v>15</v>
      </c>
      <c r="C1348" s="19"/>
      <c r="D1348" s="20"/>
      <c r="E1348" s="20"/>
      <c r="F1348" s="19"/>
      <c r="G1348" s="34">
        <f t="shared" ref="G1348:AC1348" si="1169">G834+G954+G1230+G1343</f>
        <v>143829.9</v>
      </c>
      <c r="H1348" s="34">
        <f t="shared" si="1169"/>
        <v>4204.3999999999996</v>
      </c>
      <c r="I1348" s="34">
        <f t="shared" si="1169"/>
        <v>35600</v>
      </c>
      <c r="J1348" s="34">
        <f t="shared" si="1169"/>
        <v>4204.3999999999996</v>
      </c>
      <c r="K1348" s="34">
        <f t="shared" si="1169"/>
        <v>36100</v>
      </c>
      <c r="L1348" s="34">
        <f t="shared" si="1169"/>
        <v>0</v>
      </c>
      <c r="M1348" s="34">
        <f t="shared" si="1169"/>
        <v>20159.099999999999</v>
      </c>
      <c r="N1348" s="34">
        <f t="shared" si="1169"/>
        <v>0</v>
      </c>
      <c r="O1348" s="34">
        <f t="shared" si="1169"/>
        <v>51970.8</v>
      </c>
      <c r="P1348" s="34">
        <f t="shared" si="1169"/>
        <v>0</v>
      </c>
      <c r="Q1348" s="34">
        <f>Q834+Q954+Q1230+Q1343</f>
        <v>313937.90000000002</v>
      </c>
      <c r="R1348" s="34">
        <f t="shared" si="1169"/>
        <v>0</v>
      </c>
      <c r="S1348" s="34">
        <f t="shared" si="1169"/>
        <v>51755</v>
      </c>
      <c r="T1348" s="34">
        <f t="shared" si="1169"/>
        <v>0</v>
      </c>
      <c r="U1348" s="34">
        <f t="shared" si="1169"/>
        <v>61416.6</v>
      </c>
      <c r="V1348" s="34">
        <f t="shared" si="1169"/>
        <v>0</v>
      </c>
      <c r="W1348" s="34">
        <f t="shared" si="1169"/>
        <v>50379.8</v>
      </c>
      <c r="X1348" s="34">
        <f t="shared" si="1169"/>
        <v>0</v>
      </c>
      <c r="Y1348" s="34">
        <f t="shared" si="1169"/>
        <v>150386.5</v>
      </c>
      <c r="Z1348" s="34">
        <f t="shared" si="1169"/>
        <v>0</v>
      </c>
      <c r="AA1348" s="34">
        <f t="shared" si="1169"/>
        <v>165342</v>
      </c>
      <c r="AB1348" s="34">
        <f t="shared" si="1169"/>
        <v>164364</v>
      </c>
      <c r="AC1348" s="34">
        <f t="shared" si="1169"/>
        <v>164364</v>
      </c>
      <c r="AD1348" s="139"/>
      <c r="AE1348" s="100"/>
    </row>
    <row r="1349" spans="1:34" ht="13.2" customHeight="1" x14ac:dyDescent="0.25">
      <c r="A1349" s="100"/>
      <c r="B1349" s="95" t="s">
        <v>12</v>
      </c>
      <c r="C1349" s="19"/>
      <c r="D1349" s="20"/>
      <c r="E1349" s="20"/>
      <c r="F1349" s="19"/>
      <c r="G1349" s="34">
        <f t="shared" ref="G1349:AC1349" si="1170">G835+G955+G1231+G1344</f>
        <v>0</v>
      </c>
      <c r="H1349" s="34">
        <f t="shared" si="1170"/>
        <v>0</v>
      </c>
      <c r="I1349" s="34">
        <f t="shared" si="1170"/>
        <v>0</v>
      </c>
      <c r="J1349" s="34">
        <f t="shared" si="1170"/>
        <v>0</v>
      </c>
      <c r="K1349" s="34">
        <f t="shared" si="1170"/>
        <v>0</v>
      </c>
      <c r="L1349" s="34">
        <f t="shared" si="1170"/>
        <v>0</v>
      </c>
      <c r="M1349" s="34">
        <f t="shared" si="1170"/>
        <v>0</v>
      </c>
      <c r="N1349" s="34">
        <f t="shared" si="1170"/>
        <v>0</v>
      </c>
      <c r="O1349" s="34">
        <f t="shared" si="1170"/>
        <v>0</v>
      </c>
      <c r="P1349" s="34">
        <f t="shared" si="1170"/>
        <v>0</v>
      </c>
      <c r="Q1349" s="34">
        <f t="shared" si="1170"/>
        <v>0</v>
      </c>
      <c r="R1349" s="34">
        <f t="shared" si="1170"/>
        <v>0</v>
      </c>
      <c r="S1349" s="34">
        <f t="shared" si="1170"/>
        <v>0</v>
      </c>
      <c r="T1349" s="34">
        <f t="shared" si="1170"/>
        <v>0</v>
      </c>
      <c r="U1349" s="34">
        <f t="shared" si="1170"/>
        <v>0</v>
      </c>
      <c r="V1349" s="34">
        <f t="shared" si="1170"/>
        <v>0</v>
      </c>
      <c r="W1349" s="34">
        <f t="shared" si="1170"/>
        <v>0</v>
      </c>
      <c r="X1349" s="34">
        <f t="shared" si="1170"/>
        <v>0</v>
      </c>
      <c r="Y1349" s="34">
        <f t="shared" si="1170"/>
        <v>0</v>
      </c>
      <c r="Z1349" s="34">
        <f t="shared" si="1170"/>
        <v>0</v>
      </c>
      <c r="AA1349" s="34">
        <f t="shared" si="1170"/>
        <v>0</v>
      </c>
      <c r="AB1349" s="34">
        <f t="shared" si="1170"/>
        <v>0</v>
      </c>
      <c r="AC1349" s="34">
        <f t="shared" si="1170"/>
        <v>0</v>
      </c>
      <c r="AD1349" s="139"/>
      <c r="AE1349" s="100"/>
      <c r="AF1349" s="8"/>
      <c r="AG1349" s="8"/>
      <c r="AH1349" s="8"/>
    </row>
    <row r="1350" spans="1:34" s="7" customFormat="1" ht="13.2" customHeight="1" x14ac:dyDescent="0.25">
      <c r="A1350" s="15"/>
      <c r="B1350" s="12" t="s">
        <v>47</v>
      </c>
      <c r="C1350" s="13"/>
      <c r="D1350" s="14"/>
      <c r="E1350" s="14"/>
      <c r="F1350" s="13"/>
      <c r="G1350" s="61"/>
      <c r="H1350" s="62">
        <v>6375579.7422800027</v>
      </c>
      <c r="I1350" s="62">
        <v>6109212.080000001</v>
      </c>
      <c r="J1350" s="62">
        <v>6375579.7422800027</v>
      </c>
      <c r="K1350" s="62">
        <v>7831579.1199999992</v>
      </c>
      <c r="L1350" s="62">
        <v>0</v>
      </c>
      <c r="M1350" s="62">
        <v>4160989.4729999998</v>
      </c>
      <c r="N1350" s="62">
        <v>0</v>
      </c>
      <c r="O1350" s="62">
        <v>6357940.0259999996</v>
      </c>
      <c r="P1350" s="62">
        <v>0</v>
      </c>
      <c r="Q1350" s="61"/>
      <c r="R1350" s="62">
        <v>17780</v>
      </c>
      <c r="S1350" s="62"/>
      <c r="T1350" s="62">
        <v>17580</v>
      </c>
      <c r="U1350" s="62"/>
      <c r="V1350" s="62">
        <v>0</v>
      </c>
      <c r="W1350" s="62"/>
      <c r="X1350" s="62">
        <v>0</v>
      </c>
      <c r="Y1350" s="62"/>
      <c r="Z1350" s="62">
        <v>0</v>
      </c>
      <c r="AA1350" s="62"/>
      <c r="AB1350" s="63"/>
      <c r="AC1350" s="63"/>
      <c r="AD1350" s="16"/>
      <c r="AE1350" s="17"/>
    </row>
    <row r="1351" spans="1:34" s="7" customFormat="1" ht="13.2" customHeight="1" x14ac:dyDescent="0.25">
      <c r="A1351" s="15"/>
      <c r="B1351" s="12"/>
      <c r="C1351" s="13"/>
      <c r="D1351" s="14"/>
      <c r="E1351" s="14"/>
      <c r="F1351" s="13"/>
      <c r="G1351" s="61"/>
      <c r="H1351" s="62"/>
      <c r="I1351" s="62"/>
      <c r="J1351" s="62"/>
      <c r="K1351" s="62"/>
      <c r="L1351" s="62"/>
      <c r="M1351" s="62"/>
      <c r="N1351" s="62"/>
      <c r="O1351" s="62"/>
      <c r="P1351" s="62"/>
      <c r="Q1351" s="61"/>
      <c r="R1351" s="61"/>
      <c r="S1351" s="61"/>
      <c r="T1351" s="61"/>
      <c r="U1351" s="61"/>
      <c r="V1351" s="61"/>
      <c r="W1351" s="61"/>
      <c r="X1351" s="61"/>
      <c r="Y1351" s="61"/>
      <c r="Z1351" s="61"/>
      <c r="AA1351" s="61"/>
      <c r="AB1351" s="61"/>
      <c r="AC1351" s="63"/>
      <c r="AD1351" s="16"/>
      <c r="AE1351" s="17"/>
    </row>
    <row r="1352" spans="1:34" s="7" customFormat="1" ht="13.2" customHeight="1" x14ac:dyDescent="0.25">
      <c r="A1352" s="12"/>
      <c r="B1352" s="64" t="s">
        <v>47</v>
      </c>
      <c r="C1352" s="19"/>
      <c r="D1352" s="20"/>
      <c r="E1352" s="20"/>
      <c r="F1352" s="19"/>
      <c r="G1352" s="23">
        <f>SUM(G1354:G1375)-G1362-G1363-G1364</f>
        <v>26044443.870000005</v>
      </c>
      <c r="H1352" s="23">
        <f t="shared" ref="H1352:P1352" si="1171">SUM(H1354:H1375)-H1362-H1363-H1364</f>
        <v>6375579.7422800008</v>
      </c>
      <c r="I1352" s="23">
        <f t="shared" si="1171"/>
        <v>6109212.0800000001</v>
      </c>
      <c r="J1352" s="23">
        <f t="shared" si="1171"/>
        <v>6375579.7422800008</v>
      </c>
      <c r="K1352" s="23">
        <f t="shared" si="1171"/>
        <v>7831579.1199999992</v>
      </c>
      <c r="L1352" s="23">
        <f t="shared" si="1171"/>
        <v>0</v>
      </c>
      <c r="M1352" s="23">
        <f t="shared" si="1171"/>
        <v>4160989.4729999998</v>
      </c>
      <c r="N1352" s="23">
        <f t="shared" si="1171"/>
        <v>0</v>
      </c>
      <c r="O1352" s="23">
        <f t="shared" si="1171"/>
        <v>6357940.0260000005</v>
      </c>
      <c r="P1352" s="23">
        <f t="shared" si="1171"/>
        <v>0</v>
      </c>
      <c r="Q1352" s="23">
        <f>SUM(Q1354:Q1375)-Q1362-Q1363-Q1364</f>
        <v>25284450.36163</v>
      </c>
      <c r="R1352" s="23">
        <f t="shared" ref="R1352:AC1352" si="1172">SUM(R1354:R1375)-R1362-R1363-R1364</f>
        <v>17780</v>
      </c>
      <c r="S1352" s="23">
        <f t="shared" si="1172"/>
        <v>4451441.2925299993</v>
      </c>
      <c r="T1352" s="23">
        <f t="shared" si="1172"/>
        <v>17580</v>
      </c>
      <c r="U1352" s="23">
        <f t="shared" si="1172"/>
        <v>8529360.4391300008</v>
      </c>
      <c r="V1352" s="23">
        <f t="shared" si="1172"/>
        <v>0</v>
      </c>
      <c r="W1352" s="23">
        <f t="shared" si="1172"/>
        <v>5320126.6022299994</v>
      </c>
      <c r="X1352" s="23">
        <f t="shared" si="1172"/>
        <v>0</v>
      </c>
      <c r="Y1352" s="23">
        <f t="shared" si="1172"/>
        <v>6983522.0277399989</v>
      </c>
      <c r="Z1352" s="23">
        <f t="shared" si="1172"/>
        <v>0</v>
      </c>
      <c r="AA1352" s="23">
        <f t="shared" si="1172"/>
        <v>26439198.700000003</v>
      </c>
      <c r="AB1352" s="23">
        <f t="shared" si="1172"/>
        <v>26362537.700000003</v>
      </c>
      <c r="AC1352" s="23">
        <f t="shared" si="1172"/>
        <v>26449446.300000001</v>
      </c>
      <c r="AD1352" s="23">
        <f>G1352+Q1352+AA1352+AB1352+AC1352</f>
        <v>130580076.93163002</v>
      </c>
      <c r="AE1352" s="8"/>
    </row>
    <row r="1353" spans="1:34" s="7" customFormat="1" ht="13.2" customHeight="1" x14ac:dyDescent="0.25">
      <c r="A1353" s="12"/>
      <c r="B1353" s="65" t="s">
        <v>66</v>
      </c>
      <c r="C1353" s="66">
        <v>136</v>
      </c>
      <c r="D1353" s="20"/>
      <c r="E1353" s="20"/>
      <c r="F1353" s="19"/>
      <c r="G1353" s="23">
        <f>SUM(G1354:G1360)</f>
        <v>24138863.080000002</v>
      </c>
      <c r="H1353" s="23">
        <f t="shared" ref="H1353:P1353" si="1173">SUM(H1354:H1360)</f>
        <v>5739457.7250000006</v>
      </c>
      <c r="I1353" s="23">
        <f t="shared" si="1173"/>
        <v>5746352.2800000003</v>
      </c>
      <c r="J1353" s="23">
        <f t="shared" si="1173"/>
        <v>5739457.7250000006</v>
      </c>
      <c r="K1353" s="23">
        <f t="shared" si="1173"/>
        <v>7364122.1200000001</v>
      </c>
      <c r="L1353" s="23">
        <f t="shared" si="1173"/>
        <v>0</v>
      </c>
      <c r="M1353" s="23">
        <f t="shared" si="1173"/>
        <v>3747520.2729999996</v>
      </c>
      <c r="N1353" s="23">
        <f t="shared" si="1173"/>
        <v>0</v>
      </c>
      <c r="O1353" s="23">
        <f t="shared" si="1173"/>
        <v>5809186.5260000005</v>
      </c>
      <c r="P1353" s="23">
        <f t="shared" si="1173"/>
        <v>0</v>
      </c>
      <c r="Q1353" s="23">
        <f>SUM(Q1354:Q1360)</f>
        <v>22584957.751000002</v>
      </c>
      <c r="R1353" s="23">
        <f t="shared" ref="R1353:AC1353" si="1174">SUM(R1354:R1360)</f>
        <v>17735</v>
      </c>
      <c r="S1353" s="23">
        <f t="shared" si="1174"/>
        <v>4140246.8569999994</v>
      </c>
      <c r="T1353" s="23">
        <f t="shared" si="1174"/>
        <v>17535</v>
      </c>
      <c r="U1353" s="23">
        <f t="shared" si="1174"/>
        <v>7687634.4376000008</v>
      </c>
      <c r="V1353" s="23">
        <f t="shared" si="1174"/>
        <v>0</v>
      </c>
      <c r="W1353" s="23">
        <f t="shared" si="1174"/>
        <v>4455948.0883999998</v>
      </c>
      <c r="X1353" s="23">
        <f t="shared" si="1174"/>
        <v>0</v>
      </c>
      <c r="Y1353" s="23">
        <f t="shared" si="1174"/>
        <v>6301128.3679999989</v>
      </c>
      <c r="Z1353" s="23">
        <f t="shared" si="1174"/>
        <v>0</v>
      </c>
      <c r="AA1353" s="23">
        <f t="shared" si="1174"/>
        <v>24940679.400000002</v>
      </c>
      <c r="AB1353" s="23">
        <f t="shared" si="1174"/>
        <v>24940679.600000001</v>
      </c>
      <c r="AC1353" s="23">
        <f t="shared" si="1174"/>
        <v>24940679.600000001</v>
      </c>
      <c r="AD1353" s="23">
        <f t="shared" ref="AD1353:AD1420" si="1175">G1353+Q1353+AA1353+AB1353+AC1353</f>
        <v>121545859.43099999</v>
      </c>
      <c r="AE1353" s="17"/>
    </row>
    <row r="1354" spans="1:34" s="7" customFormat="1" ht="13.2" customHeight="1" x14ac:dyDescent="0.25">
      <c r="A1354" s="12"/>
      <c r="B1354" s="65"/>
      <c r="C1354" s="66">
        <v>136</v>
      </c>
      <c r="D1354" s="20" t="s">
        <v>40</v>
      </c>
      <c r="E1354" s="20"/>
      <c r="F1354" s="19"/>
      <c r="G1354" s="23">
        <v>7782379.2999999998</v>
      </c>
      <c r="H1354" s="23">
        <f t="shared" ref="H1354:AC1354" si="1176">H305+H385</f>
        <v>1826776.5</v>
      </c>
      <c r="I1354" s="23">
        <f t="shared" si="1176"/>
        <v>1826980.8</v>
      </c>
      <c r="J1354" s="23">
        <f t="shared" si="1176"/>
        <v>1826776.5</v>
      </c>
      <c r="K1354" s="23">
        <f t="shared" si="1176"/>
        <v>2111384.1</v>
      </c>
      <c r="L1354" s="23">
        <f t="shared" si="1176"/>
        <v>0</v>
      </c>
      <c r="M1354" s="23">
        <f t="shared" si="1176"/>
        <v>1344709.4</v>
      </c>
      <c r="N1354" s="23">
        <f t="shared" si="1176"/>
        <v>0</v>
      </c>
      <c r="O1354" s="23">
        <f t="shared" si="1176"/>
        <v>1875047.4</v>
      </c>
      <c r="P1354" s="23">
        <f t="shared" si="1176"/>
        <v>0</v>
      </c>
      <c r="Q1354" s="23">
        <f t="shared" si="1176"/>
        <v>6858455.2999999998</v>
      </c>
      <c r="R1354" s="23">
        <f t="shared" si="1176"/>
        <v>0</v>
      </c>
      <c r="S1354" s="23">
        <f t="shared" si="1176"/>
        <v>1169113.6199999999</v>
      </c>
      <c r="T1354" s="23">
        <f t="shared" si="1176"/>
        <v>0</v>
      </c>
      <c r="U1354" s="23">
        <f t="shared" si="1176"/>
        <v>2291900.1</v>
      </c>
      <c r="V1354" s="23">
        <f t="shared" si="1176"/>
        <v>0</v>
      </c>
      <c r="W1354" s="23">
        <f t="shared" si="1176"/>
        <v>1340313.7999999998</v>
      </c>
      <c r="X1354" s="23">
        <f t="shared" si="1176"/>
        <v>0</v>
      </c>
      <c r="Y1354" s="23">
        <f t="shared" si="1176"/>
        <v>2057127.78</v>
      </c>
      <c r="Z1354" s="23">
        <f t="shared" si="1176"/>
        <v>0</v>
      </c>
      <c r="AA1354" s="23">
        <f t="shared" si="1176"/>
        <v>7598692.7000000002</v>
      </c>
      <c r="AB1354" s="23">
        <f t="shared" si="1176"/>
        <v>7598692.7000000002</v>
      </c>
      <c r="AC1354" s="23">
        <f t="shared" si="1176"/>
        <v>7598692.7000000002</v>
      </c>
      <c r="AD1354" s="23">
        <f t="shared" si="1175"/>
        <v>37436912.700000003</v>
      </c>
      <c r="AE1354" s="8"/>
    </row>
    <row r="1355" spans="1:34" s="7" customFormat="1" ht="13.2" customHeight="1" x14ac:dyDescent="0.25">
      <c r="A1355" s="12"/>
      <c r="B1355" s="65"/>
      <c r="C1355" s="66">
        <v>136</v>
      </c>
      <c r="D1355" s="20" t="s">
        <v>41</v>
      </c>
      <c r="E1355" s="20"/>
      <c r="F1355" s="19"/>
      <c r="G1355" s="23">
        <v>15121102.600000001</v>
      </c>
      <c r="H1355" s="23">
        <f t="shared" ref="H1355:P1355" si="1177">H306+H307+H309+H310+H311+H316+H386+H408+H409+H410+H411+H435+H436+H469+H470+H552+H926+H927+H437</f>
        <v>3597191.9</v>
      </c>
      <c r="I1355" s="23">
        <f t="shared" si="1177"/>
        <v>3597734.1999999997</v>
      </c>
      <c r="J1355" s="23">
        <f t="shared" si="1177"/>
        <v>3597191.9</v>
      </c>
      <c r="K1355" s="23">
        <f t="shared" si="1177"/>
        <v>4869123</v>
      </c>
      <c r="L1355" s="23">
        <f t="shared" si="1177"/>
        <v>0</v>
      </c>
      <c r="M1355" s="23">
        <f t="shared" si="1177"/>
        <v>2069899.5999999999</v>
      </c>
      <c r="N1355" s="23">
        <f t="shared" si="1177"/>
        <v>0</v>
      </c>
      <c r="O1355" s="23">
        <f t="shared" si="1177"/>
        <v>3513020.3000000003</v>
      </c>
      <c r="P1355" s="23">
        <f t="shared" si="1177"/>
        <v>0</v>
      </c>
      <c r="Q1355" s="23">
        <f t="shared" ref="Q1355:AC1355" si="1178">Q306+Q307+Q309+Q310+Q311+Q316+Q386+Q408+Q409+Q410+Q411+Q435+Q436+Q469+Q470+Q552+Q926+Q927+Q437+Q553+Q557+Q438+Q558</f>
        <v>13824234.914000003</v>
      </c>
      <c r="R1355" s="23">
        <f t="shared" si="1178"/>
        <v>0</v>
      </c>
      <c r="S1355" s="23">
        <f t="shared" si="1178"/>
        <v>2636078.6543999994</v>
      </c>
      <c r="T1355" s="23">
        <f t="shared" si="1178"/>
        <v>0</v>
      </c>
      <c r="U1355" s="23">
        <f t="shared" si="1178"/>
        <v>4945884.4292000001</v>
      </c>
      <c r="V1355" s="23">
        <f t="shared" si="1178"/>
        <v>0</v>
      </c>
      <c r="W1355" s="23">
        <f t="shared" si="1178"/>
        <v>2373338.8272000002</v>
      </c>
      <c r="X1355" s="23">
        <f t="shared" si="1178"/>
        <v>0</v>
      </c>
      <c r="Y1355" s="23">
        <f t="shared" si="1178"/>
        <v>3868933.0031999992</v>
      </c>
      <c r="Z1355" s="23">
        <f t="shared" si="1178"/>
        <v>0</v>
      </c>
      <c r="AA1355" s="23">
        <f t="shared" si="1178"/>
        <v>15877014.200000003</v>
      </c>
      <c r="AB1355" s="23">
        <f t="shared" si="1178"/>
        <v>15877014.200000003</v>
      </c>
      <c r="AC1355" s="23">
        <f t="shared" si="1178"/>
        <v>15877014.200000003</v>
      </c>
      <c r="AD1355" s="23">
        <f t="shared" si="1175"/>
        <v>76576380.114000022</v>
      </c>
      <c r="AE1355" s="8"/>
    </row>
    <row r="1356" spans="1:34" s="7" customFormat="1" ht="13.2" customHeight="1" x14ac:dyDescent="0.25">
      <c r="A1356" s="12"/>
      <c r="B1356" s="65"/>
      <c r="C1356" s="66">
        <v>136</v>
      </c>
      <c r="D1356" s="20" t="s">
        <v>449</v>
      </c>
      <c r="E1356" s="20"/>
      <c r="F1356" s="19"/>
      <c r="G1356" s="23"/>
      <c r="H1356" s="23">
        <f t="shared" ref="H1356:AC1356" si="1179">H313+H314</f>
        <v>29412.400000000001</v>
      </c>
      <c r="I1356" s="23">
        <f t="shared" si="1179"/>
        <v>29412.400000000001</v>
      </c>
      <c r="J1356" s="23">
        <f t="shared" si="1179"/>
        <v>29412.400000000001</v>
      </c>
      <c r="K1356" s="23">
        <f t="shared" si="1179"/>
        <v>31089.300000000003</v>
      </c>
      <c r="L1356" s="23">
        <f t="shared" si="1179"/>
        <v>0</v>
      </c>
      <c r="M1356" s="23">
        <f t="shared" si="1179"/>
        <v>29830.3</v>
      </c>
      <c r="N1356" s="23">
        <f t="shared" si="1179"/>
        <v>0</v>
      </c>
      <c r="O1356" s="23">
        <f t="shared" si="1179"/>
        <v>28907.7</v>
      </c>
      <c r="P1356" s="23">
        <f t="shared" si="1179"/>
        <v>0</v>
      </c>
      <c r="Q1356" s="23">
        <f t="shared" si="1179"/>
        <v>113991.7</v>
      </c>
      <c r="R1356" s="23">
        <f t="shared" si="1179"/>
        <v>0</v>
      </c>
      <c r="S1356" s="23">
        <f t="shared" si="1179"/>
        <v>28299.724999999999</v>
      </c>
      <c r="T1356" s="23">
        <f t="shared" si="1179"/>
        <v>0</v>
      </c>
      <c r="U1356" s="23">
        <f t="shared" si="1179"/>
        <v>28413.224999999999</v>
      </c>
      <c r="V1356" s="23">
        <f t="shared" si="1179"/>
        <v>0</v>
      </c>
      <c r="W1356" s="23">
        <f t="shared" si="1179"/>
        <v>27698.525000000001</v>
      </c>
      <c r="X1356" s="23">
        <f t="shared" si="1179"/>
        <v>0</v>
      </c>
      <c r="Y1356" s="23">
        <f t="shared" si="1179"/>
        <v>29580.224999999999</v>
      </c>
      <c r="Z1356" s="23">
        <f t="shared" si="1179"/>
        <v>0</v>
      </c>
      <c r="AA1356" s="23">
        <f t="shared" si="1179"/>
        <v>119685.9</v>
      </c>
      <c r="AB1356" s="23">
        <f t="shared" si="1179"/>
        <v>119685.9</v>
      </c>
      <c r="AC1356" s="23">
        <f t="shared" si="1179"/>
        <v>119685.9</v>
      </c>
      <c r="AD1356" s="23">
        <f t="shared" si="1175"/>
        <v>473049.4</v>
      </c>
      <c r="AE1356" s="8"/>
    </row>
    <row r="1357" spans="1:34" s="7" customFormat="1" ht="13.2" customHeight="1" x14ac:dyDescent="0.25">
      <c r="A1357" s="12"/>
      <c r="B1357" s="65"/>
      <c r="C1357" s="66">
        <v>136</v>
      </c>
      <c r="D1357" s="20" t="s">
        <v>44</v>
      </c>
      <c r="E1357" s="20"/>
      <c r="F1357" s="19"/>
      <c r="G1357" s="23">
        <v>256659.69999999998</v>
      </c>
      <c r="H1357" s="23">
        <f t="shared" ref="H1357:P1357" si="1180">H844+H846+H847</f>
        <v>63111.9</v>
      </c>
      <c r="I1357" s="23">
        <f t="shared" si="1180"/>
        <v>63825.5</v>
      </c>
      <c r="J1357" s="23">
        <f t="shared" si="1180"/>
        <v>63111.9</v>
      </c>
      <c r="K1357" s="23">
        <f t="shared" si="1180"/>
        <v>93304.799999999988</v>
      </c>
      <c r="L1357" s="23">
        <f t="shared" si="1180"/>
        <v>0</v>
      </c>
      <c r="M1357" s="23">
        <f t="shared" si="1180"/>
        <v>38937.500000000007</v>
      </c>
      <c r="N1357" s="23">
        <f t="shared" si="1180"/>
        <v>0</v>
      </c>
      <c r="O1357" s="23">
        <f t="shared" si="1180"/>
        <v>59370.6</v>
      </c>
      <c r="P1357" s="23">
        <f t="shared" si="1180"/>
        <v>0</v>
      </c>
      <c r="Q1357" s="23">
        <f t="shared" ref="Q1357" si="1181">Q844+Q846+Q847+Q845</f>
        <v>261327.29999999996</v>
      </c>
      <c r="R1357" s="23">
        <f t="shared" ref="R1357:AC1357" si="1182">R844+R846+R847+R845</f>
        <v>0</v>
      </c>
      <c r="S1357" s="23">
        <f t="shared" si="1182"/>
        <v>91522.278599999991</v>
      </c>
      <c r="T1357" s="23">
        <f t="shared" si="1182"/>
        <v>0</v>
      </c>
      <c r="U1357" s="23">
        <f t="shared" si="1182"/>
        <v>40689.149400000002</v>
      </c>
      <c r="V1357" s="23">
        <f t="shared" si="1182"/>
        <v>0</v>
      </c>
      <c r="W1357" s="23">
        <f t="shared" si="1182"/>
        <v>62922.396200000003</v>
      </c>
      <c r="X1357" s="23">
        <f t="shared" si="1182"/>
        <v>0</v>
      </c>
      <c r="Y1357" s="23">
        <f t="shared" si="1182"/>
        <v>66193.4758</v>
      </c>
      <c r="Z1357" s="23">
        <f t="shared" si="1182"/>
        <v>0</v>
      </c>
      <c r="AA1357" s="23">
        <f t="shared" si="1182"/>
        <v>258136.5</v>
      </c>
      <c r="AB1357" s="23">
        <f t="shared" si="1182"/>
        <v>258136.5</v>
      </c>
      <c r="AC1357" s="23">
        <f t="shared" si="1182"/>
        <v>258136.5</v>
      </c>
      <c r="AD1357" s="23">
        <f t="shared" si="1175"/>
        <v>1292396.5</v>
      </c>
      <c r="AE1357" s="8"/>
    </row>
    <row r="1358" spans="1:34" s="7" customFormat="1" ht="13.2" customHeight="1" x14ac:dyDescent="0.25">
      <c r="A1358" s="74"/>
      <c r="B1358" s="65"/>
      <c r="C1358" s="66">
        <v>136</v>
      </c>
      <c r="D1358" s="20" t="s">
        <v>43</v>
      </c>
      <c r="E1358" s="20"/>
      <c r="F1358" s="19"/>
      <c r="G1358" s="23">
        <v>67064</v>
      </c>
      <c r="H1358" s="23">
        <f t="shared" ref="H1358:Q1358" si="1183">H843+H1276</f>
        <v>14725</v>
      </c>
      <c r="I1358" s="23">
        <f t="shared" si="1183"/>
        <v>14725</v>
      </c>
      <c r="J1358" s="23">
        <f t="shared" si="1183"/>
        <v>14725</v>
      </c>
      <c r="K1358" s="23">
        <f t="shared" si="1183"/>
        <v>23432</v>
      </c>
      <c r="L1358" s="23">
        <f t="shared" si="1183"/>
        <v>0</v>
      </c>
      <c r="M1358" s="23">
        <f t="shared" si="1183"/>
        <v>12160</v>
      </c>
      <c r="N1358" s="23">
        <f t="shared" si="1183"/>
        <v>0</v>
      </c>
      <c r="O1358" s="23">
        <f t="shared" si="1183"/>
        <v>15247</v>
      </c>
      <c r="P1358" s="23">
        <f t="shared" si="1183"/>
        <v>0</v>
      </c>
      <c r="Q1358" s="23">
        <f t="shared" si="1183"/>
        <v>64365</v>
      </c>
      <c r="R1358" s="23">
        <f t="shared" ref="R1358:AC1358" si="1184">R843+R1276</f>
        <v>0</v>
      </c>
      <c r="S1358" s="23">
        <f t="shared" si="1184"/>
        <v>14725</v>
      </c>
      <c r="T1358" s="23">
        <f t="shared" si="1184"/>
        <v>0</v>
      </c>
      <c r="U1358" s="23">
        <f t="shared" si="1184"/>
        <v>19760</v>
      </c>
      <c r="V1358" s="23">
        <f t="shared" si="1184"/>
        <v>0</v>
      </c>
      <c r="W1358" s="23">
        <f t="shared" si="1184"/>
        <v>14633</v>
      </c>
      <c r="X1358" s="23">
        <f t="shared" si="1184"/>
        <v>0</v>
      </c>
      <c r="Y1358" s="23">
        <f t="shared" si="1184"/>
        <v>15247</v>
      </c>
      <c r="Z1358" s="23">
        <f t="shared" si="1184"/>
        <v>0</v>
      </c>
      <c r="AA1358" s="23">
        <f t="shared" si="1184"/>
        <v>65564</v>
      </c>
      <c r="AB1358" s="23">
        <f t="shared" si="1184"/>
        <v>65564</v>
      </c>
      <c r="AC1358" s="23">
        <f t="shared" si="1184"/>
        <v>65564</v>
      </c>
      <c r="AD1358" s="23">
        <f t="shared" si="1175"/>
        <v>328121</v>
      </c>
      <c r="AE1358" s="8"/>
    </row>
    <row r="1359" spans="1:34" s="7" customFormat="1" ht="13.2" customHeight="1" x14ac:dyDescent="0.25">
      <c r="A1359" s="12"/>
      <c r="B1359" s="65"/>
      <c r="C1359" s="66">
        <v>136</v>
      </c>
      <c r="D1359" s="20" t="s">
        <v>42</v>
      </c>
      <c r="E1359" s="20"/>
      <c r="F1359" s="19"/>
      <c r="G1359" s="23">
        <v>478895.5</v>
      </c>
      <c r="H1359" s="23">
        <f t="shared" ref="H1359:P1359" si="1185">H56+H57+H58+H60+H108+H109+H145+H146+H147+H148+H217+H312+H315+H407+H770+H771+H772+H773+H774+H897+H898+H928+H963+H965+H1013+H1014+H1015+H1055+H1056+H1057+H1090+H1091+H1136+H1137+H1138+H1168+H1169+H1272+H1273+H1274+H1275+H1278+H1317+H554+H967</f>
        <v>49240.925000000003</v>
      </c>
      <c r="I1359" s="23">
        <f t="shared" si="1185"/>
        <v>53779.780000000006</v>
      </c>
      <c r="J1359" s="23">
        <f t="shared" si="1185"/>
        <v>49240.925000000003</v>
      </c>
      <c r="K1359" s="23">
        <f t="shared" si="1185"/>
        <v>120827.69</v>
      </c>
      <c r="L1359" s="23">
        <f t="shared" si="1185"/>
        <v>0</v>
      </c>
      <c r="M1359" s="23">
        <f t="shared" si="1185"/>
        <v>145611.9</v>
      </c>
      <c r="N1359" s="23">
        <f t="shared" si="1185"/>
        <v>0</v>
      </c>
      <c r="O1359" s="23">
        <f t="shared" si="1185"/>
        <v>156993.73000000001</v>
      </c>
      <c r="P1359" s="23">
        <f t="shared" si="1185"/>
        <v>0</v>
      </c>
      <c r="Q1359" s="23">
        <f>Q56+Q57+Q58+Q59+Q60+Q108+Q109+Q145+Q146+Q147+Q148+Q217+Q312+Q315+Q407+Q770+Q771+Q772+Q773+Q774+Q897+Q898+Q928+Q963+Q965+Q1013+Q1014+Q1015+Q1055+Q1056+Q1057+Q1090+Q1091+Q1136+Q1137+Q1138+Q1168+Q1169+Q1272+Q1273+Q1274+Q1275+Q1278+Q1317+Q554+Q967+Q1277+Q218+Q219+Q1239+Q485+Q964+Q555+Q556</f>
        <v>960854.03700000001</v>
      </c>
      <c r="R1359" s="23">
        <f t="shared" ref="R1359:AB1359" si="1186">R56+R57+R58+R59+R60+R108+R109+R145+R146+R147+R148+R217+R312+R315+R407+R770+R771+R772+R773+R774+R897+R898+R928+R963+R965+R1013+R1014+R1015+R1055+R1056+R1057+R1090+R1091+R1136+R1137+R1138+R1168+R1169+R1272+R1273+R1274+R1275+R1278+R1317+R554+R967+R1277+R218+R219+R1239+R485+R964+R555+R556</f>
        <v>17735</v>
      </c>
      <c r="S1359" s="23">
        <f t="shared" si="1186"/>
        <v>60540.748999999996</v>
      </c>
      <c r="T1359" s="23">
        <f t="shared" si="1186"/>
        <v>17535</v>
      </c>
      <c r="U1359" s="23">
        <f t="shared" si="1186"/>
        <v>235126.834</v>
      </c>
      <c r="V1359" s="23">
        <f t="shared" si="1186"/>
        <v>0</v>
      </c>
      <c r="W1359" s="23">
        <f t="shared" si="1186"/>
        <v>561677.53999999992</v>
      </c>
      <c r="X1359" s="23">
        <f t="shared" si="1186"/>
        <v>0</v>
      </c>
      <c r="Y1359" s="23">
        <f t="shared" si="1186"/>
        <v>103508.91399999999</v>
      </c>
      <c r="Z1359" s="23">
        <f t="shared" si="1186"/>
        <v>0</v>
      </c>
      <c r="AA1359" s="23">
        <f t="shared" si="1186"/>
        <v>510856.6</v>
      </c>
      <c r="AB1359" s="23">
        <f t="shared" si="1186"/>
        <v>510856.8</v>
      </c>
      <c r="AC1359" s="23">
        <f>AC56+AC57+AC58+AC59+AC60+AC108+AC109+AC145+AC146+AC147+AC148+AC217+AC312+AC315+AC407+AC770+AC771+AC772+AC773+AC774+AC897+AC898+AC928+AC963+AC965+AC1013+AC1014+AC1015+AC1055+AC1056+AC1057+AC1090+AC1091+AC1136+AC1137+AC1138+AC1168+AC1169+AC1272+AC1273+AC1274+AC1275+AC1278+AC1317+AC554+AC967+AC1277+AC218+AC219+AC1239+AC485</f>
        <v>510856.8</v>
      </c>
      <c r="AD1359" s="23">
        <f>AD56+AD57+AD58+AD59+AD60+AD108+AD109+AD145+AD146+AD147+AD148+AD217+AD312+AD315+AD407+AD770+AD771+AD772+AD773+AD774+AD897+AD898+AD928+AD963+AD965+AD1013+AD1014+AD1015+AD1055+AD1056+AD1057+AD1090+AD1091+AD1136+AD1137+AD1138+AD1168+AD1169+AD1272+AD1273+AD1274+AD1275+AD1278+AD1317+AD554+AD967+AD1277</f>
        <v>0</v>
      </c>
      <c r="AE1359" s="8"/>
    </row>
    <row r="1360" spans="1:34" s="7" customFormat="1" ht="13.2" customHeight="1" x14ac:dyDescent="0.25">
      <c r="A1360" s="12"/>
      <c r="B1360" s="65"/>
      <c r="C1360" s="66">
        <v>136</v>
      </c>
      <c r="D1360" s="20" t="s">
        <v>53</v>
      </c>
      <c r="E1360" s="20"/>
      <c r="F1360" s="19"/>
      <c r="G1360" s="23">
        <v>432761.98</v>
      </c>
      <c r="H1360" s="23">
        <f t="shared" ref="H1360:AC1360" si="1187">H308+H896</f>
        <v>158999.09999999998</v>
      </c>
      <c r="I1360" s="23">
        <f t="shared" si="1187"/>
        <v>159894.6</v>
      </c>
      <c r="J1360" s="23">
        <f t="shared" si="1187"/>
        <v>158999.09999999998</v>
      </c>
      <c r="K1360" s="23">
        <f t="shared" si="1187"/>
        <v>114961.23</v>
      </c>
      <c r="L1360" s="23">
        <f t="shared" si="1187"/>
        <v>0</v>
      </c>
      <c r="M1360" s="23">
        <f t="shared" si="1187"/>
        <v>106371.573</v>
      </c>
      <c r="N1360" s="23">
        <f t="shared" si="1187"/>
        <v>0</v>
      </c>
      <c r="O1360" s="23">
        <f t="shared" si="1187"/>
        <v>160599.796</v>
      </c>
      <c r="P1360" s="23">
        <f t="shared" si="1187"/>
        <v>0</v>
      </c>
      <c r="Q1360" s="23">
        <f t="shared" si="1187"/>
        <v>501729.50000000006</v>
      </c>
      <c r="R1360" s="23">
        <f t="shared" si="1187"/>
        <v>0</v>
      </c>
      <c r="S1360" s="23">
        <f t="shared" si="1187"/>
        <v>139966.82999999999</v>
      </c>
      <c r="T1360" s="23">
        <f t="shared" si="1187"/>
        <v>0</v>
      </c>
      <c r="U1360" s="23">
        <f t="shared" si="1187"/>
        <v>125860.7</v>
      </c>
      <c r="V1360" s="23">
        <f t="shared" si="1187"/>
        <v>0</v>
      </c>
      <c r="W1360" s="23">
        <f t="shared" si="1187"/>
        <v>75364</v>
      </c>
      <c r="X1360" s="23">
        <f t="shared" si="1187"/>
        <v>0</v>
      </c>
      <c r="Y1360" s="23">
        <f t="shared" si="1187"/>
        <v>160537.97</v>
      </c>
      <c r="Z1360" s="23">
        <f t="shared" si="1187"/>
        <v>0</v>
      </c>
      <c r="AA1360" s="23">
        <f t="shared" si="1187"/>
        <v>510729.5</v>
      </c>
      <c r="AB1360" s="23">
        <f t="shared" si="1187"/>
        <v>510729.5</v>
      </c>
      <c r="AC1360" s="23">
        <f t="shared" si="1187"/>
        <v>510729.5</v>
      </c>
      <c r="AD1360" s="23">
        <f>G1360+Q1360+AA1360+AB1360+AC1360</f>
        <v>2466679.98</v>
      </c>
      <c r="AE1360" s="8"/>
    </row>
    <row r="1361" spans="1:31" s="7" customFormat="1" ht="13.2" customHeight="1" x14ac:dyDescent="0.25">
      <c r="A1361" s="12"/>
      <c r="B1361" s="65" t="s">
        <v>379</v>
      </c>
      <c r="C1361" s="66">
        <v>136</v>
      </c>
      <c r="D1361" s="20"/>
      <c r="E1361" s="20"/>
      <c r="F1361" s="19"/>
      <c r="G1361" s="23">
        <v>24039.599999999999</v>
      </c>
      <c r="H1361" s="23">
        <f t="shared" ref="H1361:P1361" si="1188">H559+H561+H563+H564+H565+H439+H560+H562</f>
        <v>0</v>
      </c>
      <c r="I1361" s="23">
        <f t="shared" si="1188"/>
        <v>0</v>
      </c>
      <c r="J1361" s="23">
        <f t="shared" si="1188"/>
        <v>0</v>
      </c>
      <c r="K1361" s="23">
        <f t="shared" si="1188"/>
        <v>7823.6</v>
      </c>
      <c r="L1361" s="23">
        <f t="shared" si="1188"/>
        <v>0</v>
      </c>
      <c r="M1361" s="23">
        <f t="shared" si="1188"/>
        <v>13945.999999999998</v>
      </c>
      <c r="N1361" s="23">
        <f t="shared" si="1188"/>
        <v>0</v>
      </c>
      <c r="O1361" s="23">
        <f t="shared" si="1188"/>
        <v>0</v>
      </c>
      <c r="P1361" s="23">
        <f t="shared" si="1188"/>
        <v>0</v>
      </c>
      <c r="Q1361" s="23">
        <f t="shared" ref="Q1361:AC1361" si="1189">Q559+Q561+Q563+Q564+Q565+Q439+Q560+Q562+Q486+Q440+Q220+Q221+Q1280</f>
        <v>40400.300000000003</v>
      </c>
      <c r="R1361" s="23">
        <f t="shared" si="1189"/>
        <v>0</v>
      </c>
      <c r="S1361" s="23">
        <f t="shared" si="1189"/>
        <v>0</v>
      </c>
      <c r="T1361" s="23">
        <f t="shared" si="1189"/>
        <v>0</v>
      </c>
      <c r="U1361" s="23">
        <f t="shared" si="1189"/>
        <v>11494.7</v>
      </c>
      <c r="V1361" s="23">
        <f t="shared" si="1189"/>
        <v>0</v>
      </c>
      <c r="W1361" s="23">
        <f t="shared" si="1189"/>
        <v>28905.599999999999</v>
      </c>
      <c r="X1361" s="23">
        <f t="shared" si="1189"/>
        <v>0</v>
      </c>
      <c r="Y1361" s="23">
        <f t="shared" si="1189"/>
        <v>0</v>
      </c>
      <c r="Z1361" s="23">
        <f t="shared" si="1189"/>
        <v>0</v>
      </c>
      <c r="AA1361" s="23">
        <f t="shared" si="1189"/>
        <v>0</v>
      </c>
      <c r="AB1361" s="23">
        <f t="shared" si="1189"/>
        <v>0</v>
      </c>
      <c r="AC1361" s="23">
        <f t="shared" si="1189"/>
        <v>0</v>
      </c>
      <c r="AD1361" s="23">
        <f t="shared" si="1175"/>
        <v>64439.9</v>
      </c>
      <c r="AE1361" s="8"/>
    </row>
    <row r="1362" spans="1:31" s="7" customFormat="1" ht="13.2" customHeight="1" x14ac:dyDescent="0.25">
      <c r="A1362" s="12"/>
      <c r="B1362" s="65"/>
      <c r="C1362" s="66"/>
      <c r="D1362" s="20" t="s">
        <v>41</v>
      </c>
      <c r="E1362" s="20"/>
      <c r="F1362" s="19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>
        <f t="shared" ref="Q1362:AB1362" si="1190">Q439+Q440+Q565</f>
        <v>10488.485999999999</v>
      </c>
      <c r="R1362" s="23">
        <f t="shared" si="1190"/>
        <v>0</v>
      </c>
      <c r="S1362" s="23">
        <f t="shared" si="1190"/>
        <v>0</v>
      </c>
      <c r="T1362" s="23">
        <f t="shared" si="1190"/>
        <v>0</v>
      </c>
      <c r="U1362" s="23">
        <f t="shared" si="1190"/>
        <v>2878.386</v>
      </c>
      <c r="V1362" s="23">
        <f t="shared" si="1190"/>
        <v>0</v>
      </c>
      <c r="W1362" s="23">
        <f t="shared" si="1190"/>
        <v>7610.0999999999995</v>
      </c>
      <c r="X1362" s="23">
        <f t="shared" si="1190"/>
        <v>0</v>
      </c>
      <c r="Y1362" s="23">
        <f t="shared" si="1190"/>
        <v>0</v>
      </c>
      <c r="Z1362" s="23">
        <f t="shared" si="1190"/>
        <v>0</v>
      </c>
      <c r="AA1362" s="23">
        <f t="shared" si="1190"/>
        <v>0</v>
      </c>
      <c r="AB1362" s="23">
        <f t="shared" si="1190"/>
        <v>0</v>
      </c>
      <c r="AC1362" s="23">
        <f>AC439+AC440</f>
        <v>0</v>
      </c>
      <c r="AD1362" s="23">
        <f t="shared" si="1175"/>
        <v>10488.485999999999</v>
      </c>
      <c r="AE1362" s="8"/>
    </row>
    <row r="1363" spans="1:31" s="7" customFormat="1" ht="13.2" customHeight="1" x14ac:dyDescent="0.25">
      <c r="A1363" s="12"/>
      <c r="B1363" s="65"/>
      <c r="C1363" s="66"/>
      <c r="D1363" s="20" t="s">
        <v>43</v>
      </c>
      <c r="E1363" s="20"/>
      <c r="F1363" s="19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>
        <f>Q1280</f>
        <v>2473</v>
      </c>
      <c r="R1363" s="23">
        <f t="shared" ref="R1363:AC1363" si="1191">R1280</f>
        <v>0</v>
      </c>
      <c r="S1363" s="23">
        <f t="shared" si="1191"/>
        <v>0</v>
      </c>
      <c r="T1363" s="23">
        <f t="shared" si="1191"/>
        <v>0</v>
      </c>
      <c r="U1363" s="23">
        <f t="shared" si="1191"/>
        <v>0</v>
      </c>
      <c r="V1363" s="23">
        <f t="shared" si="1191"/>
        <v>0</v>
      </c>
      <c r="W1363" s="23">
        <f t="shared" si="1191"/>
        <v>2473</v>
      </c>
      <c r="X1363" s="23">
        <f t="shared" si="1191"/>
        <v>0</v>
      </c>
      <c r="Y1363" s="23">
        <f t="shared" si="1191"/>
        <v>0</v>
      </c>
      <c r="Z1363" s="23">
        <f t="shared" si="1191"/>
        <v>0</v>
      </c>
      <c r="AA1363" s="23">
        <f t="shared" si="1191"/>
        <v>0</v>
      </c>
      <c r="AB1363" s="23">
        <f t="shared" si="1191"/>
        <v>0</v>
      </c>
      <c r="AC1363" s="23">
        <f t="shared" si="1191"/>
        <v>0</v>
      </c>
      <c r="AD1363" s="23">
        <f t="shared" si="1175"/>
        <v>2473</v>
      </c>
      <c r="AE1363" s="8"/>
    </row>
    <row r="1364" spans="1:31" s="7" customFormat="1" ht="13.2" customHeight="1" x14ac:dyDescent="0.25">
      <c r="A1364" s="12"/>
      <c r="B1364" s="65"/>
      <c r="C1364" s="66"/>
      <c r="D1364" s="20" t="s">
        <v>42</v>
      </c>
      <c r="E1364" s="20"/>
      <c r="F1364" s="19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>
        <f t="shared" ref="Q1364:AB1364" si="1192">Q486+Q221+Q220+Q559+Q560+Q561+Q562+Q563+Q564+Q555+Q556</f>
        <v>31453.513999999999</v>
      </c>
      <c r="R1364" s="23">
        <f t="shared" si="1192"/>
        <v>0</v>
      </c>
      <c r="S1364" s="23">
        <f t="shared" si="1192"/>
        <v>0</v>
      </c>
      <c r="T1364" s="23">
        <f t="shared" si="1192"/>
        <v>0</v>
      </c>
      <c r="U1364" s="23">
        <f t="shared" si="1192"/>
        <v>8616.3140000000003</v>
      </c>
      <c r="V1364" s="23">
        <f t="shared" si="1192"/>
        <v>0</v>
      </c>
      <c r="W1364" s="23">
        <f t="shared" si="1192"/>
        <v>22837.200000000001</v>
      </c>
      <c r="X1364" s="23">
        <f t="shared" si="1192"/>
        <v>0</v>
      </c>
      <c r="Y1364" s="23">
        <f t="shared" si="1192"/>
        <v>0</v>
      </c>
      <c r="Z1364" s="23">
        <f t="shared" si="1192"/>
        <v>0</v>
      </c>
      <c r="AA1364" s="23">
        <f t="shared" si="1192"/>
        <v>0</v>
      </c>
      <c r="AB1364" s="23">
        <f t="shared" si="1192"/>
        <v>0</v>
      </c>
      <c r="AC1364" s="23">
        <f>AC486+AC221+AC220+AC559+AC560+AC561+AC562+AC563+AC564</f>
        <v>0</v>
      </c>
      <c r="AD1364" s="23"/>
      <c r="AE1364" s="8"/>
    </row>
    <row r="1365" spans="1:31" s="7" customFormat="1" ht="13.2" customHeight="1" x14ac:dyDescent="0.25">
      <c r="A1365" s="12"/>
      <c r="B1365" s="65" t="s">
        <v>67</v>
      </c>
      <c r="C1365" s="66">
        <v>136</v>
      </c>
      <c r="D1365" s="20"/>
      <c r="E1365" s="20"/>
      <c r="F1365" s="19"/>
      <c r="G1365" s="23">
        <v>133831.69</v>
      </c>
      <c r="H1365" s="23">
        <f t="shared" ref="H1365:P1365" si="1193">H150+H319+H1017+H971</f>
        <v>4204.3999999999996</v>
      </c>
      <c r="I1365" s="23">
        <f t="shared" si="1193"/>
        <v>35600</v>
      </c>
      <c r="J1365" s="23">
        <f t="shared" si="1193"/>
        <v>4204.3999999999996</v>
      </c>
      <c r="K1365" s="23">
        <f t="shared" si="1193"/>
        <v>36100</v>
      </c>
      <c r="L1365" s="23">
        <f t="shared" si="1193"/>
        <v>0</v>
      </c>
      <c r="M1365" s="23">
        <f t="shared" si="1193"/>
        <v>20159.099999999999</v>
      </c>
      <c r="N1365" s="23">
        <f t="shared" si="1193"/>
        <v>0</v>
      </c>
      <c r="O1365" s="23">
        <f t="shared" si="1193"/>
        <v>41900</v>
      </c>
      <c r="P1365" s="23">
        <f t="shared" si="1193"/>
        <v>0</v>
      </c>
      <c r="Q1365" s="23">
        <f t="shared" ref="Q1365:AC1365" si="1194">Q150+Q319+Q1017+Q971+Q65</f>
        <v>215056.40000000002</v>
      </c>
      <c r="R1365" s="23">
        <f t="shared" si="1194"/>
        <v>0</v>
      </c>
      <c r="S1365" s="23">
        <f t="shared" si="1194"/>
        <v>51755</v>
      </c>
      <c r="T1365" s="23">
        <f t="shared" si="1194"/>
        <v>0</v>
      </c>
      <c r="U1365" s="23">
        <f t="shared" si="1194"/>
        <v>61416.6</v>
      </c>
      <c r="V1365" s="23">
        <f t="shared" si="1194"/>
        <v>0</v>
      </c>
      <c r="W1365" s="23">
        <f t="shared" si="1194"/>
        <v>50379.8</v>
      </c>
      <c r="X1365" s="23">
        <f t="shared" si="1194"/>
        <v>0</v>
      </c>
      <c r="Y1365" s="23">
        <f t="shared" si="1194"/>
        <v>51505</v>
      </c>
      <c r="Z1365" s="23">
        <f t="shared" si="1194"/>
        <v>0</v>
      </c>
      <c r="AA1365" s="23">
        <f t="shared" si="1194"/>
        <v>155342</v>
      </c>
      <c r="AB1365" s="23">
        <f t="shared" si="1194"/>
        <v>155364</v>
      </c>
      <c r="AC1365" s="23">
        <f t="shared" si="1194"/>
        <v>155364</v>
      </c>
      <c r="AD1365" s="23">
        <f>G1365+Q1365+AA1365+AB1365+AC1365</f>
        <v>814958.09000000008</v>
      </c>
      <c r="AE1365" s="8"/>
    </row>
    <row r="1366" spans="1:31" s="7" customFormat="1" ht="13.2" customHeight="1" x14ac:dyDescent="0.25">
      <c r="A1366" s="12"/>
      <c r="B1366" s="65" t="s">
        <v>62</v>
      </c>
      <c r="C1366" s="19"/>
      <c r="D1366" s="20"/>
      <c r="E1366" s="20"/>
      <c r="F1366" s="19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  <c r="AD1366" s="23">
        <f t="shared" si="1175"/>
        <v>0</v>
      </c>
      <c r="AE1366" s="17"/>
    </row>
    <row r="1367" spans="1:31" s="7" customFormat="1" ht="13.2" customHeight="1" x14ac:dyDescent="0.25">
      <c r="A1367" s="12"/>
      <c r="B1367" s="65" t="s">
        <v>63</v>
      </c>
      <c r="C1367" s="19"/>
      <c r="D1367" s="20"/>
      <c r="E1367" s="20"/>
      <c r="F1367" s="19"/>
      <c r="G1367" s="23">
        <f t="shared" ref="G1367:Q1367" si="1195">G999</f>
        <v>0</v>
      </c>
      <c r="H1367" s="23">
        <f t="shared" si="1195"/>
        <v>0</v>
      </c>
      <c r="I1367" s="23">
        <f t="shared" si="1195"/>
        <v>0</v>
      </c>
      <c r="J1367" s="23">
        <f t="shared" si="1195"/>
        <v>0</v>
      </c>
      <c r="K1367" s="23">
        <f t="shared" si="1195"/>
        <v>0</v>
      </c>
      <c r="L1367" s="23">
        <f t="shared" si="1195"/>
        <v>0</v>
      </c>
      <c r="M1367" s="23">
        <f t="shared" si="1195"/>
        <v>0</v>
      </c>
      <c r="N1367" s="23">
        <f t="shared" si="1195"/>
        <v>0</v>
      </c>
      <c r="O1367" s="23">
        <f t="shared" si="1195"/>
        <v>0</v>
      </c>
      <c r="P1367" s="23">
        <f t="shared" si="1195"/>
        <v>0</v>
      </c>
      <c r="Q1367" s="23">
        <f t="shared" si="1195"/>
        <v>0</v>
      </c>
      <c r="R1367" s="23">
        <f t="shared" ref="R1367:AC1367" si="1196">R999</f>
        <v>0</v>
      </c>
      <c r="S1367" s="23">
        <f t="shared" si="1196"/>
        <v>0</v>
      </c>
      <c r="T1367" s="23">
        <f t="shared" si="1196"/>
        <v>0</v>
      </c>
      <c r="U1367" s="23">
        <f t="shared" si="1196"/>
        <v>0</v>
      </c>
      <c r="V1367" s="23">
        <f t="shared" si="1196"/>
        <v>0</v>
      </c>
      <c r="W1367" s="23">
        <f t="shared" si="1196"/>
        <v>0</v>
      </c>
      <c r="X1367" s="23">
        <f t="shared" si="1196"/>
        <v>0</v>
      </c>
      <c r="Y1367" s="23">
        <f t="shared" si="1196"/>
        <v>0</v>
      </c>
      <c r="Z1367" s="23">
        <f t="shared" si="1196"/>
        <v>0</v>
      </c>
      <c r="AA1367" s="23">
        <f t="shared" si="1196"/>
        <v>0</v>
      </c>
      <c r="AB1367" s="23">
        <f t="shared" si="1196"/>
        <v>0</v>
      </c>
      <c r="AC1367" s="23">
        <f t="shared" si="1196"/>
        <v>21325</v>
      </c>
      <c r="AD1367" s="23">
        <f t="shared" si="1175"/>
        <v>21325</v>
      </c>
      <c r="AE1367" s="17"/>
    </row>
    <row r="1368" spans="1:31" s="7" customFormat="1" ht="13.2" customHeight="1" x14ac:dyDescent="0.25">
      <c r="A1368" s="12"/>
      <c r="B1368" s="65" t="s">
        <v>64</v>
      </c>
      <c r="C1368" s="19">
        <v>131</v>
      </c>
      <c r="D1368" s="20"/>
      <c r="E1368" s="20"/>
      <c r="F1368" s="19"/>
      <c r="G1368" s="23">
        <v>2000</v>
      </c>
      <c r="H1368" s="23">
        <f t="shared" ref="H1368:P1368" si="1197">H964+H1058+H1092+H1167+H966</f>
        <v>45</v>
      </c>
      <c r="I1368" s="23">
        <f t="shared" si="1197"/>
        <v>620</v>
      </c>
      <c r="J1368" s="23">
        <f t="shared" si="1197"/>
        <v>45</v>
      </c>
      <c r="K1368" s="23">
        <f t="shared" si="1197"/>
        <v>1200</v>
      </c>
      <c r="L1368" s="23">
        <f t="shared" si="1197"/>
        <v>0</v>
      </c>
      <c r="M1368" s="23">
        <f t="shared" si="1197"/>
        <v>120</v>
      </c>
      <c r="N1368" s="23">
        <f t="shared" si="1197"/>
        <v>0</v>
      </c>
      <c r="O1368" s="23">
        <f t="shared" si="1197"/>
        <v>60</v>
      </c>
      <c r="P1368" s="23">
        <f t="shared" si="1197"/>
        <v>0</v>
      </c>
      <c r="Q1368" s="23">
        <f>Q1058+Q1092+Q1167+Q966</f>
        <v>2000</v>
      </c>
      <c r="R1368" s="23">
        <f t="shared" ref="R1368:AB1368" si="1198">R1058+R1092+R1167+R966</f>
        <v>45</v>
      </c>
      <c r="S1368" s="23">
        <f t="shared" si="1198"/>
        <v>660</v>
      </c>
      <c r="T1368" s="23">
        <f t="shared" si="1198"/>
        <v>45</v>
      </c>
      <c r="U1368" s="23">
        <f t="shared" si="1198"/>
        <v>1210</v>
      </c>
      <c r="V1368" s="23">
        <f t="shared" si="1198"/>
        <v>0</v>
      </c>
      <c r="W1368" s="23">
        <f t="shared" si="1198"/>
        <v>40</v>
      </c>
      <c r="X1368" s="23">
        <f t="shared" si="1198"/>
        <v>0</v>
      </c>
      <c r="Y1368" s="23">
        <f t="shared" si="1198"/>
        <v>90</v>
      </c>
      <c r="Z1368" s="23">
        <f t="shared" si="1198"/>
        <v>0</v>
      </c>
      <c r="AA1368" s="23">
        <f t="shared" si="1198"/>
        <v>2000</v>
      </c>
      <c r="AB1368" s="23">
        <f t="shared" si="1198"/>
        <v>2000</v>
      </c>
      <c r="AC1368" s="23">
        <f t="shared" ref="AC1368" si="1199">AC964+AC1058+AC1092+AC1167+AC966</f>
        <v>3500</v>
      </c>
      <c r="AD1368" s="23">
        <f t="shared" si="1175"/>
        <v>11500</v>
      </c>
      <c r="AE1368" s="17"/>
    </row>
    <row r="1369" spans="1:31" s="7" customFormat="1" ht="13.2" customHeight="1" x14ac:dyDescent="0.25">
      <c r="A1369" s="12"/>
      <c r="B1369" s="65" t="s">
        <v>65</v>
      </c>
      <c r="C1369" s="19">
        <v>105</v>
      </c>
      <c r="D1369" s="20"/>
      <c r="E1369" s="20"/>
      <c r="F1369" s="19"/>
      <c r="G1369" s="23">
        <v>0</v>
      </c>
      <c r="H1369" s="23">
        <f t="shared" ref="H1369:Q1369" si="1200">H1006</f>
        <v>0</v>
      </c>
      <c r="I1369" s="23">
        <f t="shared" si="1200"/>
        <v>0</v>
      </c>
      <c r="J1369" s="23">
        <f t="shared" si="1200"/>
        <v>0</v>
      </c>
      <c r="K1369" s="23">
        <f t="shared" si="1200"/>
        <v>0</v>
      </c>
      <c r="L1369" s="23">
        <f t="shared" si="1200"/>
        <v>0</v>
      </c>
      <c r="M1369" s="23">
        <f t="shared" si="1200"/>
        <v>0</v>
      </c>
      <c r="N1369" s="23">
        <f t="shared" si="1200"/>
        <v>0</v>
      </c>
      <c r="O1369" s="23">
        <f t="shared" si="1200"/>
        <v>0</v>
      </c>
      <c r="P1369" s="23">
        <f t="shared" si="1200"/>
        <v>0</v>
      </c>
      <c r="Q1369" s="23">
        <f t="shared" si="1200"/>
        <v>0</v>
      </c>
      <c r="R1369" s="23">
        <f t="shared" ref="R1369:AC1369" si="1201">R1006</f>
        <v>0</v>
      </c>
      <c r="S1369" s="23">
        <f t="shared" si="1201"/>
        <v>0</v>
      </c>
      <c r="T1369" s="23">
        <f t="shared" si="1201"/>
        <v>0</v>
      </c>
      <c r="U1369" s="23">
        <f t="shared" si="1201"/>
        <v>0</v>
      </c>
      <c r="V1369" s="23">
        <f t="shared" si="1201"/>
        <v>0</v>
      </c>
      <c r="W1369" s="23">
        <f t="shared" si="1201"/>
        <v>0</v>
      </c>
      <c r="X1369" s="23">
        <f t="shared" si="1201"/>
        <v>0</v>
      </c>
      <c r="Y1369" s="23">
        <f t="shared" si="1201"/>
        <v>0</v>
      </c>
      <c r="Z1369" s="23">
        <f t="shared" si="1201"/>
        <v>0</v>
      </c>
      <c r="AA1369" s="23">
        <f t="shared" si="1201"/>
        <v>0</v>
      </c>
      <c r="AB1369" s="23">
        <f t="shared" si="1201"/>
        <v>0</v>
      </c>
      <c r="AC1369" s="23">
        <f t="shared" si="1201"/>
        <v>23275</v>
      </c>
      <c r="AD1369" s="23">
        <f t="shared" si="1175"/>
        <v>23275</v>
      </c>
      <c r="AE1369" s="17"/>
    </row>
    <row r="1370" spans="1:31" x14ac:dyDescent="0.25">
      <c r="A1370" s="12"/>
      <c r="B1370" s="65" t="s">
        <v>100</v>
      </c>
      <c r="C1370" s="20" t="s">
        <v>99</v>
      </c>
      <c r="D1370" s="20"/>
      <c r="E1370" s="20"/>
      <c r="F1370" s="19"/>
      <c r="G1370" s="23">
        <v>0</v>
      </c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3"/>
      <c r="S1370" s="23"/>
      <c r="T1370" s="23"/>
      <c r="U1370" s="23"/>
      <c r="V1370" s="23"/>
      <c r="W1370" s="23"/>
      <c r="X1370" s="23"/>
      <c r="Y1370" s="23"/>
      <c r="Z1370" s="23"/>
      <c r="AA1370" s="23"/>
      <c r="AB1370" s="23"/>
      <c r="AC1370" s="23"/>
      <c r="AD1370" s="23">
        <f t="shared" si="1175"/>
        <v>0</v>
      </c>
      <c r="AE1370" s="17"/>
    </row>
    <row r="1371" spans="1:31" x14ac:dyDescent="0.25">
      <c r="A1371" s="12"/>
      <c r="B1371" s="65" t="s">
        <v>68</v>
      </c>
      <c r="C1371" s="66">
        <v>124</v>
      </c>
      <c r="D1371" s="20"/>
      <c r="E1371" s="20"/>
      <c r="F1371" s="19"/>
      <c r="G1371" s="23">
        <v>1051671.8999999999</v>
      </c>
      <c r="H1371" s="23">
        <f t="shared" ref="H1371:P1371" si="1202">H17+H18+H19+H51+H52+H53+H55</f>
        <v>631872.61728000001</v>
      </c>
      <c r="I1371" s="23">
        <f t="shared" si="1202"/>
        <v>326639.8</v>
      </c>
      <c r="J1371" s="23">
        <f t="shared" si="1202"/>
        <v>631872.61728000001</v>
      </c>
      <c r="K1371" s="23">
        <f t="shared" si="1202"/>
        <v>272167.3</v>
      </c>
      <c r="L1371" s="23">
        <f t="shared" si="1202"/>
        <v>0</v>
      </c>
      <c r="M1371" s="23">
        <f t="shared" si="1202"/>
        <v>239244.09999999998</v>
      </c>
      <c r="N1371" s="23">
        <f t="shared" si="1202"/>
        <v>0</v>
      </c>
      <c r="O1371" s="23">
        <f t="shared" si="1202"/>
        <v>154274.5</v>
      </c>
      <c r="P1371" s="23">
        <f t="shared" si="1202"/>
        <v>0</v>
      </c>
      <c r="Q1371" s="23">
        <f t="shared" ref="Q1371:AC1371" si="1203">Q17+Q18+Q19+Q51+Q52+Q53+Q55+Q54</f>
        <v>1472762.0106299999</v>
      </c>
      <c r="R1371" s="23">
        <f t="shared" si="1203"/>
        <v>0</v>
      </c>
      <c r="S1371" s="23">
        <f t="shared" si="1203"/>
        <v>232779.43552999999</v>
      </c>
      <c r="T1371" s="23">
        <f t="shared" si="1203"/>
        <v>0</v>
      </c>
      <c r="U1371" s="23">
        <f t="shared" si="1203"/>
        <v>458639.31153000001</v>
      </c>
      <c r="V1371" s="23">
        <f t="shared" si="1203"/>
        <v>0</v>
      </c>
      <c r="W1371" s="23">
        <f t="shared" si="1203"/>
        <v>493012.98382999987</v>
      </c>
      <c r="X1371" s="23">
        <f t="shared" si="1203"/>
        <v>0</v>
      </c>
      <c r="Y1371" s="23">
        <f t="shared" si="1203"/>
        <v>288330.27974000003</v>
      </c>
      <c r="Z1371" s="23">
        <f t="shared" si="1203"/>
        <v>0</v>
      </c>
      <c r="AA1371" s="23">
        <f t="shared" si="1203"/>
        <v>1331177.3</v>
      </c>
      <c r="AB1371" s="23">
        <f t="shared" si="1203"/>
        <v>1255494.1000000001</v>
      </c>
      <c r="AC1371" s="23">
        <f t="shared" si="1203"/>
        <v>1296302.7</v>
      </c>
      <c r="AD1371" s="23">
        <f t="shared" si="1175"/>
        <v>6407408.0106299995</v>
      </c>
      <c r="AE1371" s="17"/>
    </row>
    <row r="1372" spans="1:31" x14ac:dyDescent="0.25">
      <c r="A1372" s="12"/>
      <c r="B1372" s="65" t="s">
        <v>72</v>
      </c>
      <c r="C1372" s="66">
        <v>124</v>
      </c>
      <c r="D1372" s="20"/>
      <c r="E1372" s="20"/>
      <c r="F1372" s="19"/>
      <c r="G1372" s="23">
        <v>683196</v>
      </c>
      <c r="H1372" s="23">
        <f t="shared" ref="H1372:P1372" si="1204">H20+H61+H63</f>
        <v>0</v>
      </c>
      <c r="I1372" s="23">
        <f t="shared" si="1204"/>
        <v>0</v>
      </c>
      <c r="J1372" s="23">
        <f t="shared" si="1204"/>
        <v>0</v>
      </c>
      <c r="K1372" s="23">
        <f t="shared" si="1204"/>
        <v>150166.1</v>
      </c>
      <c r="L1372" s="23">
        <f t="shared" si="1204"/>
        <v>0</v>
      </c>
      <c r="M1372" s="23">
        <f t="shared" si="1204"/>
        <v>140000</v>
      </c>
      <c r="N1372" s="23">
        <f t="shared" si="1204"/>
        <v>0</v>
      </c>
      <c r="O1372" s="23">
        <f t="shared" si="1204"/>
        <v>342448.2</v>
      </c>
      <c r="P1372" s="23">
        <f t="shared" si="1204"/>
        <v>0</v>
      </c>
      <c r="Q1372" s="23">
        <f t="shared" ref="Q1372:AC1372" si="1205">Q20+Q61+Q63+Q62+Q21</f>
        <v>870392.4</v>
      </c>
      <c r="R1372" s="23">
        <f t="shared" si="1205"/>
        <v>0</v>
      </c>
      <c r="S1372" s="23">
        <f t="shared" si="1205"/>
        <v>26000</v>
      </c>
      <c r="T1372" s="23">
        <f t="shared" si="1205"/>
        <v>0</v>
      </c>
      <c r="U1372" s="23">
        <f t="shared" si="1205"/>
        <v>308965.39</v>
      </c>
      <c r="V1372" s="23">
        <f t="shared" si="1205"/>
        <v>0</v>
      </c>
      <c r="W1372" s="23">
        <f t="shared" si="1205"/>
        <v>291840.13</v>
      </c>
      <c r="X1372" s="23">
        <f t="shared" si="1205"/>
        <v>0</v>
      </c>
      <c r="Y1372" s="23">
        <f t="shared" si="1205"/>
        <v>243586.88</v>
      </c>
      <c r="Z1372" s="23">
        <f t="shared" si="1205"/>
        <v>0</v>
      </c>
      <c r="AA1372" s="23">
        <f t="shared" si="1205"/>
        <v>0</v>
      </c>
      <c r="AB1372" s="23">
        <f t="shared" si="1205"/>
        <v>0</v>
      </c>
      <c r="AC1372" s="23">
        <f t="shared" si="1205"/>
        <v>0</v>
      </c>
      <c r="AD1372" s="23">
        <f t="shared" si="1175"/>
        <v>1553588.4</v>
      </c>
      <c r="AE1372" s="17"/>
    </row>
    <row r="1373" spans="1:31" x14ac:dyDescent="0.25">
      <c r="A1373" s="12"/>
      <c r="B1373" s="65" t="s">
        <v>69</v>
      </c>
      <c r="C1373" s="66">
        <v>124</v>
      </c>
      <c r="D1373" s="20"/>
      <c r="E1373" s="20"/>
      <c r="F1373" s="19"/>
      <c r="G1373" s="23">
        <v>10841.6</v>
      </c>
      <c r="H1373" s="23">
        <f t="shared" ref="H1373:P1373" si="1206">H64+H22</f>
        <v>0</v>
      </c>
      <c r="I1373" s="23">
        <f t="shared" si="1206"/>
        <v>0</v>
      </c>
      <c r="J1373" s="23">
        <f t="shared" si="1206"/>
        <v>0</v>
      </c>
      <c r="K1373" s="23">
        <f t="shared" si="1206"/>
        <v>0</v>
      </c>
      <c r="L1373" s="23">
        <f t="shared" si="1206"/>
        <v>0</v>
      </c>
      <c r="M1373" s="23">
        <f t="shared" si="1206"/>
        <v>0</v>
      </c>
      <c r="N1373" s="23">
        <f t="shared" si="1206"/>
        <v>0</v>
      </c>
      <c r="O1373" s="23">
        <f t="shared" si="1206"/>
        <v>10070.800000000001</v>
      </c>
      <c r="P1373" s="23">
        <f t="shared" si="1206"/>
        <v>0</v>
      </c>
      <c r="Q1373" s="23">
        <f t="shared" ref="Q1373:AC1373" si="1207">Q22+Q64</f>
        <v>98881.5</v>
      </c>
      <c r="R1373" s="23">
        <f t="shared" si="1207"/>
        <v>0</v>
      </c>
      <c r="S1373" s="23">
        <f t="shared" si="1207"/>
        <v>0</v>
      </c>
      <c r="T1373" s="23">
        <f t="shared" si="1207"/>
        <v>0</v>
      </c>
      <c r="U1373" s="23">
        <f t="shared" si="1207"/>
        <v>0</v>
      </c>
      <c r="V1373" s="23">
        <f t="shared" si="1207"/>
        <v>0</v>
      </c>
      <c r="W1373" s="23">
        <f t="shared" si="1207"/>
        <v>0</v>
      </c>
      <c r="X1373" s="23">
        <f t="shared" si="1207"/>
        <v>0</v>
      </c>
      <c r="Y1373" s="23">
        <f t="shared" si="1207"/>
        <v>98881.5</v>
      </c>
      <c r="Z1373" s="23">
        <f t="shared" si="1207"/>
        <v>0</v>
      </c>
      <c r="AA1373" s="23">
        <f t="shared" si="1207"/>
        <v>10000</v>
      </c>
      <c r="AB1373" s="23">
        <f t="shared" si="1207"/>
        <v>9000</v>
      </c>
      <c r="AC1373" s="23">
        <f t="shared" si="1207"/>
        <v>9000</v>
      </c>
      <c r="AD1373" s="23">
        <f t="shared" si="1175"/>
        <v>137723.1</v>
      </c>
      <c r="AE1373" s="17"/>
    </row>
    <row r="1374" spans="1:31" x14ac:dyDescent="0.25">
      <c r="A1374" s="12"/>
      <c r="B1374" s="65" t="s">
        <v>70</v>
      </c>
      <c r="C1374" s="66">
        <v>210</v>
      </c>
      <c r="D1374" s="20"/>
      <c r="E1374" s="20"/>
      <c r="F1374" s="19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3"/>
      <c r="S1374" s="23"/>
      <c r="T1374" s="23"/>
      <c r="U1374" s="23"/>
      <c r="V1374" s="23"/>
      <c r="W1374" s="23"/>
      <c r="X1374" s="23"/>
      <c r="Y1374" s="23"/>
      <c r="Z1374" s="23"/>
      <c r="AA1374" s="23"/>
      <c r="AB1374" s="23"/>
      <c r="AC1374" s="23"/>
      <c r="AD1374" s="23">
        <f t="shared" si="1175"/>
        <v>0</v>
      </c>
      <c r="AE1374" s="17"/>
    </row>
    <row r="1375" spans="1:31" x14ac:dyDescent="0.25">
      <c r="A1375" s="74"/>
      <c r="B1375" s="65" t="s">
        <v>71</v>
      </c>
      <c r="C1375" s="66">
        <v>210</v>
      </c>
      <c r="D1375" s="20"/>
      <c r="E1375" s="20"/>
      <c r="F1375" s="19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  <c r="X1375" s="23"/>
      <c r="Y1375" s="23"/>
      <c r="Z1375" s="23"/>
      <c r="AA1375" s="23"/>
      <c r="AB1375" s="23"/>
      <c r="AC1375" s="23"/>
      <c r="AD1375" s="23">
        <f t="shared" si="1175"/>
        <v>0</v>
      </c>
      <c r="AE1375" s="17"/>
    </row>
    <row r="1376" spans="1:31" x14ac:dyDescent="0.25">
      <c r="A1376" s="12"/>
      <c r="B1376" s="12" t="s">
        <v>73</v>
      </c>
      <c r="C1376" s="19"/>
      <c r="D1376" s="20"/>
      <c r="E1376" s="20"/>
      <c r="F1376" s="19"/>
      <c r="G1376" s="67"/>
      <c r="H1376" s="67"/>
      <c r="I1376" s="67"/>
      <c r="J1376" s="67"/>
      <c r="K1376" s="67"/>
      <c r="L1376" s="67"/>
      <c r="M1376" s="67"/>
      <c r="N1376" s="67"/>
      <c r="O1376" s="67"/>
      <c r="P1376" s="67"/>
      <c r="Q1376" s="67"/>
      <c r="R1376" s="67"/>
      <c r="S1376" s="67"/>
      <c r="T1376" s="67"/>
      <c r="U1376" s="67"/>
      <c r="V1376" s="67"/>
      <c r="W1376" s="67"/>
      <c r="X1376" s="67"/>
      <c r="Y1376" s="67"/>
      <c r="Z1376" s="67"/>
      <c r="AA1376" s="67"/>
      <c r="AB1376" s="67"/>
      <c r="AC1376" s="67"/>
      <c r="AD1376" s="23">
        <f t="shared" si="1175"/>
        <v>0</v>
      </c>
      <c r="AE1376" s="17"/>
    </row>
    <row r="1377" spans="1:31" x14ac:dyDescent="0.25">
      <c r="A1377" s="12"/>
      <c r="B1377" s="65" t="s">
        <v>68</v>
      </c>
      <c r="C1377" s="19"/>
      <c r="D1377" s="20"/>
      <c r="E1377" s="20"/>
      <c r="F1377" s="19"/>
      <c r="G1377" s="23">
        <v>915886.99999999988</v>
      </c>
      <c r="H1377" s="23">
        <f t="shared" ref="H1377:P1377" si="1208">SUM(H27+H29+H70+H72+H28+H71+H74)</f>
        <v>325250.87728000002</v>
      </c>
      <c r="I1377" s="23">
        <f t="shared" si="1208"/>
        <v>326639.8</v>
      </c>
      <c r="J1377" s="23">
        <f t="shared" si="1208"/>
        <v>325250.87728000002</v>
      </c>
      <c r="K1377" s="23">
        <f t="shared" si="1208"/>
        <v>272167.30000000005</v>
      </c>
      <c r="L1377" s="23">
        <f t="shared" si="1208"/>
        <v>0</v>
      </c>
      <c r="M1377" s="23">
        <f t="shared" si="1208"/>
        <v>239244.09999999998</v>
      </c>
      <c r="N1377" s="23">
        <f t="shared" si="1208"/>
        <v>0</v>
      </c>
      <c r="O1377" s="23">
        <f t="shared" si="1208"/>
        <v>154274.5</v>
      </c>
      <c r="P1377" s="23">
        <f t="shared" si="1208"/>
        <v>0</v>
      </c>
      <c r="Q1377" s="23">
        <f>Q1371</f>
        <v>1472762.0106299999</v>
      </c>
      <c r="R1377" s="23">
        <f t="shared" ref="R1377:AC1377" si="1209">R1371</f>
        <v>0</v>
      </c>
      <c r="S1377" s="23">
        <f t="shared" si="1209"/>
        <v>232779.43552999999</v>
      </c>
      <c r="T1377" s="23">
        <f t="shared" si="1209"/>
        <v>0</v>
      </c>
      <c r="U1377" s="23">
        <f t="shared" si="1209"/>
        <v>458639.31153000001</v>
      </c>
      <c r="V1377" s="23">
        <f t="shared" si="1209"/>
        <v>0</v>
      </c>
      <c r="W1377" s="23">
        <f t="shared" si="1209"/>
        <v>493012.98382999987</v>
      </c>
      <c r="X1377" s="23">
        <f t="shared" si="1209"/>
        <v>0</v>
      </c>
      <c r="Y1377" s="23">
        <f t="shared" si="1209"/>
        <v>288330.27974000003</v>
      </c>
      <c r="Z1377" s="23">
        <f t="shared" si="1209"/>
        <v>0</v>
      </c>
      <c r="AA1377" s="23">
        <f t="shared" si="1209"/>
        <v>1331177.3</v>
      </c>
      <c r="AB1377" s="23">
        <f t="shared" si="1209"/>
        <v>1255494.1000000001</v>
      </c>
      <c r="AC1377" s="23">
        <f t="shared" si="1209"/>
        <v>1296302.7</v>
      </c>
      <c r="AD1377" s="23">
        <f t="shared" si="1175"/>
        <v>6271623.1106300009</v>
      </c>
      <c r="AE1377" s="17"/>
    </row>
    <row r="1378" spans="1:31" x14ac:dyDescent="0.25">
      <c r="A1378" s="12"/>
      <c r="B1378" s="65" t="s">
        <v>72</v>
      </c>
      <c r="C1378" s="19"/>
      <c r="D1378" s="20"/>
      <c r="E1378" s="20"/>
      <c r="F1378" s="19"/>
      <c r="G1378" s="23">
        <v>683196</v>
      </c>
      <c r="H1378" s="23">
        <f t="shared" ref="H1378:P1378" si="1210">SUM(H30+H75+H77)</f>
        <v>0</v>
      </c>
      <c r="I1378" s="23">
        <f t="shared" si="1210"/>
        <v>0</v>
      </c>
      <c r="J1378" s="23">
        <f t="shared" si="1210"/>
        <v>0</v>
      </c>
      <c r="K1378" s="23">
        <f t="shared" si="1210"/>
        <v>150166.1</v>
      </c>
      <c r="L1378" s="23">
        <f t="shared" si="1210"/>
        <v>0</v>
      </c>
      <c r="M1378" s="23">
        <f t="shared" si="1210"/>
        <v>140000</v>
      </c>
      <c r="N1378" s="23">
        <f t="shared" si="1210"/>
        <v>0</v>
      </c>
      <c r="O1378" s="23">
        <f t="shared" si="1210"/>
        <v>342448.2</v>
      </c>
      <c r="P1378" s="23">
        <f t="shared" si="1210"/>
        <v>0</v>
      </c>
      <c r="Q1378" s="23">
        <f>Q1372</f>
        <v>870392.4</v>
      </c>
      <c r="R1378" s="23">
        <f t="shared" ref="R1378:AC1378" si="1211">R1372</f>
        <v>0</v>
      </c>
      <c r="S1378" s="23">
        <f t="shared" si="1211"/>
        <v>26000</v>
      </c>
      <c r="T1378" s="23">
        <f t="shared" si="1211"/>
        <v>0</v>
      </c>
      <c r="U1378" s="23">
        <f t="shared" si="1211"/>
        <v>308965.39</v>
      </c>
      <c r="V1378" s="23">
        <f t="shared" si="1211"/>
        <v>0</v>
      </c>
      <c r="W1378" s="23">
        <f t="shared" si="1211"/>
        <v>291840.13</v>
      </c>
      <c r="X1378" s="23">
        <f t="shared" si="1211"/>
        <v>0</v>
      </c>
      <c r="Y1378" s="23">
        <f t="shared" si="1211"/>
        <v>243586.88</v>
      </c>
      <c r="Z1378" s="23">
        <f t="shared" si="1211"/>
        <v>0</v>
      </c>
      <c r="AA1378" s="23">
        <f t="shared" si="1211"/>
        <v>0</v>
      </c>
      <c r="AB1378" s="23">
        <f t="shared" si="1211"/>
        <v>0</v>
      </c>
      <c r="AC1378" s="23">
        <f t="shared" si="1211"/>
        <v>0</v>
      </c>
      <c r="AD1378" s="23">
        <f t="shared" si="1175"/>
        <v>1553588.4</v>
      </c>
      <c r="AE1378" s="17"/>
    </row>
    <row r="1379" spans="1:31" x14ac:dyDescent="0.25">
      <c r="A1379" s="12"/>
      <c r="B1379" s="65" t="s">
        <v>100</v>
      </c>
      <c r="C1379" s="19"/>
      <c r="D1379" s="20"/>
      <c r="E1379" s="20"/>
      <c r="F1379" s="19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23">
        <f t="shared" si="1175"/>
        <v>0</v>
      </c>
      <c r="AE1379" s="17"/>
    </row>
    <row r="1380" spans="1:31" x14ac:dyDescent="0.25">
      <c r="A1380" s="12"/>
      <c r="B1380" s="65" t="s">
        <v>69</v>
      </c>
      <c r="C1380" s="19"/>
      <c r="D1380" s="20"/>
      <c r="E1380" s="20"/>
      <c r="F1380" s="19"/>
      <c r="G1380" s="23">
        <v>10841.6</v>
      </c>
      <c r="H1380" s="23">
        <f t="shared" ref="H1380:AC1380" si="1212">SUM(H32+H78)</f>
        <v>0</v>
      </c>
      <c r="I1380" s="23">
        <f t="shared" si="1212"/>
        <v>0</v>
      </c>
      <c r="J1380" s="23">
        <f t="shared" si="1212"/>
        <v>0</v>
      </c>
      <c r="K1380" s="23">
        <f t="shared" si="1212"/>
        <v>0</v>
      </c>
      <c r="L1380" s="23">
        <f t="shared" si="1212"/>
        <v>0</v>
      </c>
      <c r="M1380" s="23">
        <f t="shared" si="1212"/>
        <v>0</v>
      </c>
      <c r="N1380" s="23">
        <f t="shared" si="1212"/>
        <v>0</v>
      </c>
      <c r="O1380" s="23">
        <f t="shared" si="1212"/>
        <v>10070.800000000001</v>
      </c>
      <c r="P1380" s="23">
        <f t="shared" si="1212"/>
        <v>0</v>
      </c>
      <c r="Q1380" s="23">
        <f t="shared" si="1212"/>
        <v>97828.9</v>
      </c>
      <c r="R1380" s="23">
        <f t="shared" si="1212"/>
        <v>0</v>
      </c>
      <c r="S1380" s="23">
        <f t="shared" si="1212"/>
        <v>0</v>
      </c>
      <c r="T1380" s="23">
        <f t="shared" si="1212"/>
        <v>0</v>
      </c>
      <c r="U1380" s="23">
        <f t="shared" si="1212"/>
        <v>0</v>
      </c>
      <c r="V1380" s="23">
        <f t="shared" si="1212"/>
        <v>0</v>
      </c>
      <c r="W1380" s="23">
        <f t="shared" si="1212"/>
        <v>0</v>
      </c>
      <c r="X1380" s="23">
        <f t="shared" si="1212"/>
        <v>0</v>
      </c>
      <c r="Y1380" s="23">
        <f t="shared" si="1212"/>
        <v>97828.9</v>
      </c>
      <c r="Z1380" s="23">
        <f t="shared" si="1212"/>
        <v>0</v>
      </c>
      <c r="AA1380" s="23">
        <f t="shared" si="1212"/>
        <v>10000</v>
      </c>
      <c r="AB1380" s="23">
        <f t="shared" si="1212"/>
        <v>9000</v>
      </c>
      <c r="AC1380" s="23">
        <f t="shared" si="1212"/>
        <v>9000</v>
      </c>
      <c r="AD1380" s="23">
        <f t="shared" si="1175"/>
        <v>136670.5</v>
      </c>
      <c r="AE1380" s="17"/>
    </row>
    <row r="1381" spans="1:31" x14ac:dyDescent="0.25">
      <c r="A1381" s="12"/>
      <c r="B1381" s="68"/>
      <c r="C1381" s="13"/>
      <c r="D1381" s="14"/>
      <c r="E1381" s="14"/>
      <c r="F1381" s="13"/>
      <c r="G1381" s="69"/>
      <c r="H1381" s="70"/>
      <c r="I1381" s="70"/>
      <c r="J1381" s="70"/>
      <c r="K1381" s="70"/>
      <c r="L1381" s="70"/>
      <c r="M1381" s="70"/>
      <c r="N1381" s="70"/>
      <c r="O1381" s="70"/>
      <c r="P1381" s="70"/>
      <c r="Q1381" s="70"/>
      <c r="R1381" s="70"/>
      <c r="S1381" s="70"/>
      <c r="T1381" s="70"/>
      <c r="U1381" s="70"/>
      <c r="V1381" s="70"/>
      <c r="W1381" s="70"/>
      <c r="X1381" s="70"/>
      <c r="Y1381" s="70"/>
      <c r="Z1381" s="70"/>
      <c r="AA1381" s="70"/>
      <c r="AB1381" s="15"/>
      <c r="AC1381" s="15"/>
      <c r="AD1381" s="23">
        <f t="shared" si="1175"/>
        <v>0</v>
      </c>
      <c r="AE1381" s="17"/>
    </row>
    <row r="1382" spans="1:31" x14ac:dyDescent="0.25">
      <c r="A1382" s="107" t="s">
        <v>23</v>
      </c>
      <c r="B1382" s="83" t="s">
        <v>75</v>
      </c>
      <c r="C1382" s="19"/>
      <c r="D1382" s="20"/>
      <c r="E1382" s="42"/>
      <c r="F1382" s="42"/>
      <c r="G1382" s="42">
        <v>25561051.270000003</v>
      </c>
      <c r="H1382" s="42">
        <f t="shared" ref="H1382:AC1382" si="1213">H831</f>
        <v>6262090.9172800025</v>
      </c>
      <c r="I1382" s="42">
        <f t="shared" si="1213"/>
        <v>5992002.9000000013</v>
      </c>
      <c r="J1382" s="42">
        <f t="shared" si="1213"/>
        <v>6262090.9172800025</v>
      </c>
      <c r="K1382" s="42">
        <f t="shared" si="1213"/>
        <v>7679794.6299999999</v>
      </c>
      <c r="L1382" s="42">
        <f t="shared" si="1213"/>
        <v>0</v>
      </c>
      <c r="M1382" s="42">
        <f t="shared" si="1213"/>
        <v>4071288.9729999998</v>
      </c>
      <c r="N1382" s="42">
        <f t="shared" si="1213"/>
        <v>0</v>
      </c>
      <c r="O1382" s="42">
        <f t="shared" si="1213"/>
        <v>6225042.2960000001</v>
      </c>
      <c r="P1382" s="42">
        <f t="shared" si="1213"/>
        <v>0</v>
      </c>
      <c r="Q1382" s="42">
        <f>Q831</f>
        <v>24779469.310629997</v>
      </c>
      <c r="R1382" s="42">
        <f t="shared" ref="R1382:AB1382" si="1214">R831</f>
        <v>11525</v>
      </c>
      <c r="S1382" s="42">
        <f t="shared" si="1214"/>
        <v>4297977.9839300001</v>
      </c>
      <c r="T1382" s="42">
        <f t="shared" si="1214"/>
        <v>11525</v>
      </c>
      <c r="U1382" s="42">
        <f t="shared" si="1214"/>
        <v>8432759.7387300003</v>
      </c>
      <c r="V1382" s="42">
        <f t="shared" si="1214"/>
        <v>0</v>
      </c>
      <c r="W1382" s="42">
        <f t="shared" si="1214"/>
        <v>5219818.3560300013</v>
      </c>
      <c r="X1382" s="42">
        <f t="shared" si="1214"/>
        <v>0</v>
      </c>
      <c r="Y1382" s="42">
        <f t="shared" si="1214"/>
        <v>6828913.2319399985</v>
      </c>
      <c r="Z1382" s="42">
        <f t="shared" si="1214"/>
        <v>0</v>
      </c>
      <c r="AA1382" s="42">
        <f t="shared" si="1214"/>
        <v>25958205.300000004</v>
      </c>
      <c r="AB1382" s="42">
        <f t="shared" si="1214"/>
        <v>25881544.100000005</v>
      </c>
      <c r="AC1382" s="42">
        <f t="shared" si="1213"/>
        <v>25922352.700000003</v>
      </c>
      <c r="AD1382" s="23">
        <f>G1382+Q1382+AA1382+AB1382+AC1382</f>
        <v>128102622.68063003</v>
      </c>
      <c r="AE1382" s="79"/>
    </row>
    <row r="1383" spans="1:31" x14ac:dyDescent="0.25">
      <c r="A1383" s="108"/>
      <c r="B1383" s="83" t="s">
        <v>13</v>
      </c>
      <c r="C1383" s="19"/>
      <c r="D1383" s="20"/>
      <c r="E1383" s="42"/>
      <c r="F1383" s="42"/>
      <c r="G1383" s="42">
        <v>24711662.380000003</v>
      </c>
      <c r="H1383" s="42">
        <f t="shared" ref="H1383:AC1383" si="1215">H832</f>
        <v>6257886.5172800021</v>
      </c>
      <c r="I1383" s="42">
        <f t="shared" si="1215"/>
        <v>5956402.9000000013</v>
      </c>
      <c r="J1383" s="42">
        <f t="shared" si="1215"/>
        <v>6257886.5172800021</v>
      </c>
      <c r="K1383" s="42">
        <f t="shared" si="1215"/>
        <v>7485704.9299999997</v>
      </c>
      <c r="L1383" s="42">
        <f t="shared" si="1215"/>
        <v>0</v>
      </c>
      <c r="M1383" s="42">
        <f t="shared" si="1215"/>
        <v>3897715.8729999997</v>
      </c>
      <c r="N1383" s="42">
        <f t="shared" si="1215"/>
        <v>0</v>
      </c>
      <c r="O1383" s="42">
        <f t="shared" si="1215"/>
        <v>5830873.2960000001</v>
      </c>
      <c r="P1383" s="42">
        <f t="shared" si="1215"/>
        <v>0</v>
      </c>
      <c r="Q1383" s="42">
        <f t="shared" si="1215"/>
        <v>23557993.71063</v>
      </c>
      <c r="R1383" s="42">
        <f t="shared" ref="R1383:AB1383" si="1216">R832</f>
        <v>11525</v>
      </c>
      <c r="S1383" s="42">
        <f t="shared" si="1216"/>
        <v>4220472.9839300001</v>
      </c>
      <c r="T1383" s="42">
        <f t="shared" si="1216"/>
        <v>11525</v>
      </c>
      <c r="U1383" s="42">
        <f t="shared" si="1216"/>
        <v>8050883.0487299999</v>
      </c>
      <c r="V1383" s="42">
        <f t="shared" si="1216"/>
        <v>0</v>
      </c>
      <c r="W1383" s="42">
        <f t="shared" si="1216"/>
        <v>4851697.826030001</v>
      </c>
      <c r="X1383" s="42">
        <f t="shared" si="1216"/>
        <v>0</v>
      </c>
      <c r="Y1383" s="42">
        <f t="shared" si="1216"/>
        <v>6434939.8519399986</v>
      </c>
      <c r="Z1383" s="42">
        <f t="shared" si="1216"/>
        <v>0</v>
      </c>
      <c r="AA1383" s="42">
        <f t="shared" si="1216"/>
        <v>25793645.300000004</v>
      </c>
      <c r="AB1383" s="42">
        <f t="shared" si="1216"/>
        <v>25717962.100000005</v>
      </c>
      <c r="AC1383" s="42">
        <f t="shared" si="1215"/>
        <v>25758770.700000003</v>
      </c>
      <c r="AD1383" s="23">
        <f t="shared" si="1175"/>
        <v>125540034.19063002</v>
      </c>
      <c r="AE1383" s="79"/>
    </row>
    <row r="1384" spans="1:31" x14ac:dyDescent="0.25">
      <c r="A1384" s="108"/>
      <c r="B1384" s="83" t="s">
        <v>14</v>
      </c>
      <c r="C1384" s="19"/>
      <c r="D1384" s="20"/>
      <c r="E1384" s="42"/>
      <c r="F1384" s="42"/>
      <c r="G1384" s="42">
        <v>704965.6</v>
      </c>
      <c r="H1384" s="42">
        <f t="shared" ref="H1384:AC1384" si="1217">H833</f>
        <v>0</v>
      </c>
      <c r="I1384" s="42">
        <f t="shared" si="1217"/>
        <v>0</v>
      </c>
      <c r="J1384" s="42">
        <f t="shared" si="1217"/>
        <v>0</v>
      </c>
      <c r="K1384" s="42">
        <f t="shared" si="1217"/>
        <v>157989.70000000001</v>
      </c>
      <c r="L1384" s="42">
        <f t="shared" si="1217"/>
        <v>0</v>
      </c>
      <c r="M1384" s="42">
        <f t="shared" si="1217"/>
        <v>153946</v>
      </c>
      <c r="N1384" s="42">
        <f t="shared" si="1217"/>
        <v>0</v>
      </c>
      <c r="O1384" s="42">
        <f t="shared" si="1217"/>
        <v>342448.2</v>
      </c>
      <c r="P1384" s="42">
        <f t="shared" si="1217"/>
        <v>0</v>
      </c>
      <c r="Q1384" s="42">
        <f t="shared" si="1217"/>
        <v>908319.70000000007</v>
      </c>
      <c r="R1384" s="42">
        <f t="shared" ref="R1384:AB1384" si="1218">R833</f>
        <v>0</v>
      </c>
      <c r="S1384" s="42">
        <f t="shared" si="1218"/>
        <v>26000</v>
      </c>
      <c r="T1384" s="42">
        <f t="shared" si="1218"/>
        <v>0</v>
      </c>
      <c r="U1384" s="42">
        <f t="shared" si="1218"/>
        <v>320460.09000000003</v>
      </c>
      <c r="V1384" s="42">
        <f t="shared" si="1218"/>
        <v>0</v>
      </c>
      <c r="W1384" s="42">
        <f t="shared" si="1218"/>
        <v>318272.73</v>
      </c>
      <c r="X1384" s="42">
        <f t="shared" si="1218"/>
        <v>0</v>
      </c>
      <c r="Y1384" s="42">
        <f t="shared" si="1218"/>
        <v>243586.88</v>
      </c>
      <c r="Z1384" s="42">
        <f t="shared" si="1218"/>
        <v>0</v>
      </c>
      <c r="AA1384" s="42">
        <f t="shared" si="1218"/>
        <v>0</v>
      </c>
      <c r="AB1384" s="42">
        <f t="shared" si="1218"/>
        <v>0</v>
      </c>
      <c r="AC1384" s="42">
        <f t="shared" si="1217"/>
        <v>0</v>
      </c>
      <c r="AD1384" s="23">
        <f t="shared" si="1175"/>
        <v>1613285.3</v>
      </c>
      <c r="AE1384" s="79"/>
    </row>
    <row r="1385" spans="1:31" x14ac:dyDescent="0.25">
      <c r="A1385" s="108"/>
      <c r="B1385" s="83" t="s">
        <v>15</v>
      </c>
      <c r="C1385" s="19"/>
      <c r="D1385" s="20"/>
      <c r="E1385" s="42"/>
      <c r="F1385" s="42"/>
      <c r="G1385" s="42">
        <v>144423.29</v>
      </c>
      <c r="H1385" s="42">
        <f t="shared" ref="H1385:AC1385" si="1219">H834</f>
        <v>4204.3999999999996</v>
      </c>
      <c r="I1385" s="42">
        <f t="shared" si="1219"/>
        <v>35600</v>
      </c>
      <c r="J1385" s="42">
        <f t="shared" si="1219"/>
        <v>4204.3999999999996</v>
      </c>
      <c r="K1385" s="42">
        <f t="shared" si="1219"/>
        <v>36100</v>
      </c>
      <c r="L1385" s="42">
        <f t="shared" si="1219"/>
        <v>0</v>
      </c>
      <c r="M1385" s="42">
        <f t="shared" si="1219"/>
        <v>19627.099999999999</v>
      </c>
      <c r="N1385" s="42">
        <f t="shared" si="1219"/>
        <v>0</v>
      </c>
      <c r="O1385" s="42">
        <f t="shared" si="1219"/>
        <v>51720.800000000003</v>
      </c>
      <c r="P1385" s="42">
        <f t="shared" si="1219"/>
        <v>0</v>
      </c>
      <c r="Q1385" s="42">
        <f t="shared" si="1219"/>
        <v>313155.90000000002</v>
      </c>
      <c r="R1385" s="42">
        <f t="shared" ref="R1385:AB1385" si="1220">R834</f>
        <v>0</v>
      </c>
      <c r="S1385" s="42">
        <f t="shared" si="1220"/>
        <v>51505</v>
      </c>
      <c r="T1385" s="42">
        <f t="shared" si="1220"/>
        <v>0</v>
      </c>
      <c r="U1385" s="42">
        <f t="shared" si="1220"/>
        <v>61416.6</v>
      </c>
      <c r="V1385" s="42">
        <f t="shared" si="1220"/>
        <v>0</v>
      </c>
      <c r="W1385" s="42">
        <f t="shared" si="1220"/>
        <v>49847.8</v>
      </c>
      <c r="X1385" s="42">
        <f t="shared" si="1220"/>
        <v>0</v>
      </c>
      <c r="Y1385" s="42">
        <f t="shared" si="1220"/>
        <v>150386.5</v>
      </c>
      <c r="Z1385" s="42">
        <f t="shared" si="1220"/>
        <v>0</v>
      </c>
      <c r="AA1385" s="42">
        <f t="shared" si="1220"/>
        <v>164560</v>
      </c>
      <c r="AB1385" s="42">
        <f t="shared" si="1220"/>
        <v>163582</v>
      </c>
      <c r="AC1385" s="42">
        <f t="shared" si="1219"/>
        <v>163582</v>
      </c>
      <c r="AD1385" s="23">
        <f t="shared" si="1175"/>
        <v>949303.19000000006</v>
      </c>
      <c r="AE1385" s="79"/>
    </row>
    <row r="1386" spans="1:31" x14ac:dyDescent="0.25">
      <c r="A1386" s="109"/>
      <c r="B1386" s="83" t="s">
        <v>12</v>
      </c>
      <c r="C1386" s="19"/>
      <c r="D1386" s="20"/>
      <c r="E1386" s="42"/>
      <c r="F1386" s="42"/>
      <c r="G1386" s="42">
        <v>0</v>
      </c>
      <c r="H1386" s="42">
        <f t="shared" ref="H1386:AC1386" si="1221">H835</f>
        <v>0</v>
      </c>
      <c r="I1386" s="42">
        <f t="shared" si="1221"/>
        <v>0</v>
      </c>
      <c r="J1386" s="42">
        <f t="shared" si="1221"/>
        <v>0</v>
      </c>
      <c r="K1386" s="42">
        <f t="shared" si="1221"/>
        <v>0</v>
      </c>
      <c r="L1386" s="42">
        <f t="shared" si="1221"/>
        <v>0</v>
      </c>
      <c r="M1386" s="42">
        <f t="shared" si="1221"/>
        <v>0</v>
      </c>
      <c r="N1386" s="42">
        <f t="shared" si="1221"/>
        <v>0</v>
      </c>
      <c r="O1386" s="42">
        <f t="shared" si="1221"/>
        <v>0</v>
      </c>
      <c r="P1386" s="42">
        <f t="shared" si="1221"/>
        <v>0</v>
      </c>
      <c r="Q1386" s="42">
        <f t="shared" si="1221"/>
        <v>0</v>
      </c>
      <c r="R1386" s="42">
        <f t="shared" ref="R1386:AB1386" si="1222">R835</f>
        <v>0</v>
      </c>
      <c r="S1386" s="42">
        <f t="shared" si="1222"/>
        <v>0</v>
      </c>
      <c r="T1386" s="42">
        <f t="shared" si="1222"/>
        <v>0</v>
      </c>
      <c r="U1386" s="42">
        <f t="shared" si="1222"/>
        <v>0</v>
      </c>
      <c r="V1386" s="42">
        <f t="shared" si="1222"/>
        <v>0</v>
      </c>
      <c r="W1386" s="42">
        <f t="shared" si="1222"/>
        <v>0</v>
      </c>
      <c r="X1386" s="42">
        <f t="shared" si="1222"/>
        <v>0</v>
      </c>
      <c r="Y1386" s="42">
        <f t="shared" si="1222"/>
        <v>0</v>
      </c>
      <c r="Z1386" s="42">
        <f t="shared" si="1222"/>
        <v>0</v>
      </c>
      <c r="AA1386" s="42">
        <f t="shared" si="1222"/>
        <v>0</v>
      </c>
      <c r="AB1386" s="42">
        <f t="shared" si="1222"/>
        <v>0</v>
      </c>
      <c r="AC1386" s="42">
        <f t="shared" si="1221"/>
        <v>0</v>
      </c>
      <c r="AD1386" s="23">
        <f t="shared" si="1175"/>
        <v>0</v>
      </c>
      <c r="AE1386" s="79"/>
    </row>
    <row r="1387" spans="1:31" x14ac:dyDescent="0.25">
      <c r="A1387" s="86" t="s">
        <v>437</v>
      </c>
      <c r="B1387" s="87"/>
      <c r="C1387" s="87"/>
      <c r="D1387" s="87"/>
      <c r="E1387" s="87"/>
      <c r="F1387" s="87"/>
      <c r="G1387" s="87"/>
      <c r="H1387" s="87"/>
      <c r="I1387" s="87"/>
      <c r="J1387" s="87"/>
      <c r="K1387" s="87"/>
      <c r="L1387" s="87"/>
      <c r="M1387" s="87"/>
      <c r="N1387" s="87"/>
      <c r="O1387" s="87"/>
      <c r="P1387" s="87"/>
      <c r="Q1387" s="87"/>
      <c r="R1387" s="87"/>
      <c r="S1387" s="87"/>
      <c r="T1387" s="87"/>
      <c r="U1387" s="87"/>
      <c r="V1387" s="87"/>
      <c r="W1387" s="87"/>
      <c r="X1387" s="87"/>
      <c r="Y1387" s="87"/>
      <c r="Z1387" s="87"/>
      <c r="AA1387" s="87"/>
      <c r="AB1387" s="87"/>
      <c r="AC1387" s="88"/>
      <c r="AD1387" s="23">
        <f t="shared" si="1175"/>
        <v>0</v>
      </c>
      <c r="AE1387" s="88"/>
    </row>
    <row r="1388" spans="1:31" x14ac:dyDescent="0.25">
      <c r="A1388" s="71"/>
      <c r="B1388" s="65" t="s">
        <v>66</v>
      </c>
      <c r="C1388" s="66">
        <v>136</v>
      </c>
      <c r="D1388" s="84"/>
      <c r="E1388" s="84"/>
      <c r="F1388" s="84"/>
      <c r="G1388" s="42">
        <f t="shared" ref="G1388:P1388" si="1223">G1353-G1400-G1407-G1418</f>
        <v>23659990.48</v>
      </c>
      <c r="H1388" s="72">
        <f t="shared" si="1223"/>
        <v>5626013.9000000004</v>
      </c>
      <c r="I1388" s="72">
        <f t="shared" si="1223"/>
        <v>5629763.1000000006</v>
      </c>
      <c r="J1388" s="72">
        <f t="shared" si="1223"/>
        <v>5626013.9000000004</v>
      </c>
      <c r="K1388" s="72">
        <f t="shared" si="1223"/>
        <v>7213537.6300000008</v>
      </c>
      <c r="L1388" s="72">
        <f t="shared" si="1223"/>
        <v>0</v>
      </c>
      <c r="M1388" s="72">
        <f t="shared" si="1223"/>
        <v>3658471.7729999996</v>
      </c>
      <c r="N1388" s="72">
        <f t="shared" si="1223"/>
        <v>0</v>
      </c>
      <c r="O1388" s="72">
        <f t="shared" si="1223"/>
        <v>5676598.796000001</v>
      </c>
      <c r="P1388" s="72">
        <f t="shared" si="1223"/>
        <v>0</v>
      </c>
      <c r="Q1388" s="42">
        <f>Q1353-Q1400-Q1407-Q1418</f>
        <v>22085231.700000003</v>
      </c>
      <c r="R1388" s="42">
        <f t="shared" ref="R1388:AB1388" si="1224">R1353-R1400-R1407-R1418</f>
        <v>11525</v>
      </c>
      <c r="S1388" s="42">
        <f t="shared" si="1224"/>
        <v>3987693.5483999988</v>
      </c>
      <c r="T1388" s="42">
        <f t="shared" si="1224"/>
        <v>11525</v>
      </c>
      <c r="U1388" s="42">
        <f t="shared" si="1224"/>
        <v>7592243.7372000003</v>
      </c>
      <c r="V1388" s="42">
        <f t="shared" si="1224"/>
        <v>0</v>
      </c>
      <c r="W1388" s="42">
        <f t="shared" si="1224"/>
        <v>4358684.8421999998</v>
      </c>
      <c r="X1388" s="42">
        <f t="shared" si="1224"/>
        <v>0</v>
      </c>
      <c r="Y1388" s="42">
        <f t="shared" si="1224"/>
        <v>6146609.5721999994</v>
      </c>
      <c r="Z1388" s="42">
        <f t="shared" si="1224"/>
        <v>0</v>
      </c>
      <c r="AA1388" s="42">
        <f t="shared" si="1224"/>
        <v>24462468.000000004</v>
      </c>
      <c r="AB1388" s="42">
        <f t="shared" si="1224"/>
        <v>24462468.000000004</v>
      </c>
      <c r="AC1388" s="72">
        <f>AC1353-AC1400-AC1407-AC1418</f>
        <v>24462468.000000004</v>
      </c>
      <c r="AD1388" s="23">
        <f t="shared" si="1175"/>
        <v>119132626.18000001</v>
      </c>
      <c r="AE1388" s="85"/>
    </row>
    <row r="1389" spans="1:31" x14ac:dyDescent="0.25">
      <c r="A1389" s="71"/>
      <c r="B1389" s="65" t="s">
        <v>379</v>
      </c>
      <c r="C1389" s="66">
        <v>136</v>
      </c>
      <c r="D1389" s="84"/>
      <c r="E1389" s="84"/>
      <c r="F1389" s="84"/>
      <c r="G1389" s="72">
        <f>G1361</f>
        <v>24039.599999999999</v>
      </c>
      <c r="H1389" s="72">
        <f t="shared" ref="H1389:AC1389" si="1225">H1361</f>
        <v>0</v>
      </c>
      <c r="I1389" s="72">
        <f t="shared" si="1225"/>
        <v>0</v>
      </c>
      <c r="J1389" s="72">
        <f t="shared" si="1225"/>
        <v>0</v>
      </c>
      <c r="K1389" s="72">
        <f t="shared" si="1225"/>
        <v>7823.6</v>
      </c>
      <c r="L1389" s="72">
        <f t="shared" si="1225"/>
        <v>0</v>
      </c>
      <c r="M1389" s="72">
        <f t="shared" si="1225"/>
        <v>13945.999999999998</v>
      </c>
      <c r="N1389" s="72">
        <f t="shared" si="1225"/>
        <v>0</v>
      </c>
      <c r="O1389" s="72">
        <f t="shared" si="1225"/>
        <v>0</v>
      </c>
      <c r="P1389" s="72">
        <f t="shared" si="1225"/>
        <v>0</v>
      </c>
      <c r="Q1389" s="42">
        <f>Q1361-Q1414</f>
        <v>37927.300000000003</v>
      </c>
      <c r="R1389" s="42">
        <f t="shared" ref="R1389:AB1389" si="1226">R1361-R1414</f>
        <v>0</v>
      </c>
      <c r="S1389" s="42">
        <f t="shared" si="1226"/>
        <v>0</v>
      </c>
      <c r="T1389" s="42">
        <f t="shared" si="1226"/>
        <v>0</v>
      </c>
      <c r="U1389" s="42">
        <f t="shared" si="1226"/>
        <v>11494.7</v>
      </c>
      <c r="V1389" s="42">
        <f t="shared" si="1226"/>
        <v>0</v>
      </c>
      <c r="W1389" s="42">
        <f t="shared" si="1226"/>
        <v>26432.6</v>
      </c>
      <c r="X1389" s="42">
        <f t="shared" si="1226"/>
        <v>0</v>
      </c>
      <c r="Y1389" s="42">
        <f t="shared" si="1226"/>
        <v>0</v>
      </c>
      <c r="Z1389" s="42">
        <f t="shared" si="1226"/>
        <v>0</v>
      </c>
      <c r="AA1389" s="42">
        <f t="shared" si="1226"/>
        <v>0</v>
      </c>
      <c r="AB1389" s="42">
        <f t="shared" si="1226"/>
        <v>0</v>
      </c>
      <c r="AC1389" s="72">
        <f t="shared" si="1225"/>
        <v>0</v>
      </c>
      <c r="AD1389" s="23">
        <f t="shared" si="1175"/>
        <v>61966.9</v>
      </c>
      <c r="AE1389" s="85"/>
    </row>
    <row r="1390" spans="1:31" x14ac:dyDescent="0.25">
      <c r="A1390" s="71"/>
      <c r="B1390" s="65" t="s">
        <v>67</v>
      </c>
      <c r="C1390" s="66">
        <v>136</v>
      </c>
      <c r="D1390" s="84"/>
      <c r="E1390" s="84"/>
      <c r="F1390" s="84"/>
      <c r="G1390" s="72">
        <f>G1365-G1408</f>
        <v>133049.69</v>
      </c>
      <c r="H1390" s="72">
        <f t="shared" ref="H1390:AC1390" si="1227">H1365-H1408</f>
        <v>4204.3999999999996</v>
      </c>
      <c r="I1390" s="72">
        <f t="shared" si="1227"/>
        <v>35600</v>
      </c>
      <c r="J1390" s="72">
        <f t="shared" si="1227"/>
        <v>4204.3999999999996</v>
      </c>
      <c r="K1390" s="72">
        <f t="shared" si="1227"/>
        <v>36100</v>
      </c>
      <c r="L1390" s="72">
        <f t="shared" si="1227"/>
        <v>0</v>
      </c>
      <c r="M1390" s="72">
        <f t="shared" si="1227"/>
        <v>19627.099999999999</v>
      </c>
      <c r="N1390" s="72">
        <f t="shared" si="1227"/>
        <v>0</v>
      </c>
      <c r="O1390" s="72">
        <f t="shared" si="1227"/>
        <v>41650</v>
      </c>
      <c r="P1390" s="72">
        <f t="shared" si="1227"/>
        <v>0</v>
      </c>
      <c r="Q1390" s="42">
        <f t="shared" si="1227"/>
        <v>214274.40000000002</v>
      </c>
      <c r="R1390" s="42">
        <f t="shared" ref="R1390:AB1390" si="1228">R1365-R1408</f>
        <v>0</v>
      </c>
      <c r="S1390" s="42">
        <f t="shared" si="1228"/>
        <v>51505</v>
      </c>
      <c r="T1390" s="42">
        <f t="shared" si="1228"/>
        <v>0</v>
      </c>
      <c r="U1390" s="42">
        <f t="shared" si="1228"/>
        <v>61416.6</v>
      </c>
      <c r="V1390" s="42">
        <f t="shared" si="1228"/>
        <v>0</v>
      </c>
      <c r="W1390" s="42">
        <f t="shared" si="1228"/>
        <v>49847.8</v>
      </c>
      <c r="X1390" s="42">
        <f t="shared" si="1228"/>
        <v>0</v>
      </c>
      <c r="Y1390" s="42">
        <f t="shared" si="1228"/>
        <v>51505</v>
      </c>
      <c r="Z1390" s="42">
        <f t="shared" si="1228"/>
        <v>0</v>
      </c>
      <c r="AA1390" s="42">
        <f t="shared" si="1228"/>
        <v>154560</v>
      </c>
      <c r="AB1390" s="42">
        <f t="shared" si="1228"/>
        <v>154582</v>
      </c>
      <c r="AC1390" s="72">
        <f t="shared" si="1227"/>
        <v>154582</v>
      </c>
      <c r="AD1390" s="23">
        <f t="shared" si="1175"/>
        <v>811048.09000000008</v>
      </c>
      <c r="AE1390" s="85"/>
    </row>
    <row r="1391" spans="1:31" x14ac:dyDescent="0.25">
      <c r="A1391" s="81"/>
      <c r="B1391" s="65" t="s">
        <v>68</v>
      </c>
      <c r="C1391" s="66">
        <v>124</v>
      </c>
      <c r="D1391" s="20"/>
      <c r="E1391" s="42"/>
      <c r="F1391" s="42"/>
      <c r="G1391" s="42">
        <f>G1371</f>
        <v>1051671.8999999999</v>
      </c>
      <c r="H1391" s="42">
        <f t="shared" ref="H1391:AC1393" si="1229">H1371</f>
        <v>631872.61728000001</v>
      </c>
      <c r="I1391" s="42">
        <f t="shared" si="1229"/>
        <v>326639.8</v>
      </c>
      <c r="J1391" s="42">
        <f t="shared" si="1229"/>
        <v>631872.61728000001</v>
      </c>
      <c r="K1391" s="42">
        <f t="shared" si="1229"/>
        <v>272167.3</v>
      </c>
      <c r="L1391" s="42">
        <f t="shared" si="1229"/>
        <v>0</v>
      </c>
      <c r="M1391" s="42">
        <f t="shared" si="1229"/>
        <v>239244.09999999998</v>
      </c>
      <c r="N1391" s="42">
        <f t="shared" si="1229"/>
        <v>0</v>
      </c>
      <c r="O1391" s="42">
        <f t="shared" si="1229"/>
        <v>154274.5</v>
      </c>
      <c r="P1391" s="42">
        <f t="shared" si="1229"/>
        <v>0</v>
      </c>
      <c r="Q1391" s="42">
        <f>Q1371</f>
        <v>1472762.0106299999</v>
      </c>
      <c r="R1391" s="42">
        <f t="shared" ref="R1391:AB1391" si="1230">R1371</f>
        <v>0</v>
      </c>
      <c r="S1391" s="42">
        <f t="shared" si="1230"/>
        <v>232779.43552999999</v>
      </c>
      <c r="T1391" s="42">
        <f t="shared" si="1230"/>
        <v>0</v>
      </c>
      <c r="U1391" s="42">
        <f t="shared" si="1230"/>
        <v>458639.31153000001</v>
      </c>
      <c r="V1391" s="42">
        <f t="shared" si="1230"/>
        <v>0</v>
      </c>
      <c r="W1391" s="42">
        <f t="shared" si="1230"/>
        <v>493012.98382999987</v>
      </c>
      <c r="X1391" s="42">
        <f t="shared" si="1230"/>
        <v>0</v>
      </c>
      <c r="Y1391" s="42">
        <f t="shared" si="1230"/>
        <v>288330.27974000003</v>
      </c>
      <c r="Z1391" s="42">
        <f t="shared" si="1230"/>
        <v>0</v>
      </c>
      <c r="AA1391" s="42">
        <f t="shared" si="1230"/>
        <v>1331177.3</v>
      </c>
      <c r="AB1391" s="42">
        <f t="shared" si="1230"/>
        <v>1255494.1000000001</v>
      </c>
      <c r="AC1391" s="42">
        <f t="shared" si="1229"/>
        <v>1296302.7</v>
      </c>
      <c r="AD1391" s="23">
        <f t="shared" si="1175"/>
        <v>6407408.0106299995</v>
      </c>
      <c r="AE1391" s="79"/>
    </row>
    <row r="1392" spans="1:31" x14ac:dyDescent="0.25">
      <c r="A1392" s="81"/>
      <c r="B1392" s="65" t="s">
        <v>72</v>
      </c>
      <c r="C1392" s="66">
        <v>124</v>
      </c>
      <c r="D1392" s="20"/>
      <c r="E1392" s="42"/>
      <c r="F1392" s="42"/>
      <c r="G1392" s="42">
        <f t="shared" ref="G1392:P1393" si="1231">G1372</f>
        <v>683196</v>
      </c>
      <c r="H1392" s="42">
        <f t="shared" si="1231"/>
        <v>0</v>
      </c>
      <c r="I1392" s="42">
        <f t="shared" si="1231"/>
        <v>0</v>
      </c>
      <c r="J1392" s="42">
        <f t="shared" si="1231"/>
        <v>0</v>
      </c>
      <c r="K1392" s="42">
        <f t="shared" si="1231"/>
        <v>150166.1</v>
      </c>
      <c r="L1392" s="42">
        <f t="shared" si="1231"/>
        <v>0</v>
      </c>
      <c r="M1392" s="42">
        <f t="shared" si="1231"/>
        <v>140000</v>
      </c>
      <c r="N1392" s="42">
        <f t="shared" si="1231"/>
        <v>0</v>
      </c>
      <c r="O1392" s="42">
        <f t="shared" si="1231"/>
        <v>342448.2</v>
      </c>
      <c r="P1392" s="42">
        <f t="shared" si="1231"/>
        <v>0</v>
      </c>
      <c r="Q1392" s="42">
        <f>Q1372</f>
        <v>870392.4</v>
      </c>
      <c r="R1392" s="42">
        <f t="shared" ref="R1392:AB1392" si="1232">R1372</f>
        <v>0</v>
      </c>
      <c r="S1392" s="42">
        <f t="shared" si="1232"/>
        <v>26000</v>
      </c>
      <c r="T1392" s="42">
        <f t="shared" si="1232"/>
        <v>0</v>
      </c>
      <c r="U1392" s="42">
        <f t="shared" si="1232"/>
        <v>308965.39</v>
      </c>
      <c r="V1392" s="42">
        <f t="shared" si="1232"/>
        <v>0</v>
      </c>
      <c r="W1392" s="42">
        <f t="shared" si="1232"/>
        <v>291840.13</v>
      </c>
      <c r="X1392" s="42">
        <f t="shared" si="1232"/>
        <v>0</v>
      </c>
      <c r="Y1392" s="42">
        <f t="shared" si="1232"/>
        <v>243586.88</v>
      </c>
      <c r="Z1392" s="42">
        <f t="shared" si="1232"/>
        <v>0</v>
      </c>
      <c r="AA1392" s="42">
        <f t="shared" si="1232"/>
        <v>0</v>
      </c>
      <c r="AB1392" s="42">
        <f t="shared" si="1232"/>
        <v>0</v>
      </c>
      <c r="AC1392" s="42">
        <f t="shared" si="1229"/>
        <v>0</v>
      </c>
      <c r="AD1392" s="23">
        <f t="shared" si="1175"/>
        <v>1553588.4</v>
      </c>
      <c r="AE1392" s="79"/>
    </row>
    <row r="1393" spans="1:31" x14ac:dyDescent="0.25">
      <c r="A1393" s="81"/>
      <c r="B1393" s="65" t="s">
        <v>69</v>
      </c>
      <c r="C1393" s="66">
        <v>124</v>
      </c>
      <c r="D1393" s="20"/>
      <c r="E1393" s="42"/>
      <c r="F1393" s="42"/>
      <c r="G1393" s="42">
        <f t="shared" si="1231"/>
        <v>10841.6</v>
      </c>
      <c r="H1393" s="42">
        <f t="shared" si="1229"/>
        <v>0</v>
      </c>
      <c r="I1393" s="42">
        <f t="shared" si="1229"/>
        <v>0</v>
      </c>
      <c r="J1393" s="42">
        <f t="shared" si="1229"/>
        <v>0</v>
      </c>
      <c r="K1393" s="42">
        <f t="shared" si="1229"/>
        <v>0</v>
      </c>
      <c r="L1393" s="42">
        <f t="shared" si="1229"/>
        <v>0</v>
      </c>
      <c r="M1393" s="42">
        <f t="shared" si="1229"/>
        <v>0</v>
      </c>
      <c r="N1393" s="42">
        <f t="shared" si="1229"/>
        <v>0</v>
      </c>
      <c r="O1393" s="42">
        <f t="shared" si="1229"/>
        <v>10070.800000000001</v>
      </c>
      <c r="P1393" s="42">
        <f t="shared" si="1229"/>
        <v>0</v>
      </c>
      <c r="Q1393" s="42">
        <f t="shared" si="1229"/>
        <v>98881.5</v>
      </c>
      <c r="R1393" s="42">
        <f t="shared" ref="R1393:AB1393" si="1233">R1373</f>
        <v>0</v>
      </c>
      <c r="S1393" s="42">
        <f t="shared" si="1233"/>
        <v>0</v>
      </c>
      <c r="T1393" s="42">
        <f t="shared" si="1233"/>
        <v>0</v>
      </c>
      <c r="U1393" s="42">
        <f t="shared" si="1233"/>
        <v>0</v>
      </c>
      <c r="V1393" s="42">
        <f t="shared" si="1233"/>
        <v>0</v>
      </c>
      <c r="W1393" s="42">
        <f t="shared" si="1233"/>
        <v>0</v>
      </c>
      <c r="X1393" s="42">
        <f t="shared" si="1233"/>
        <v>0</v>
      </c>
      <c r="Y1393" s="42">
        <f t="shared" si="1233"/>
        <v>98881.5</v>
      </c>
      <c r="Z1393" s="42">
        <f t="shared" si="1233"/>
        <v>0</v>
      </c>
      <c r="AA1393" s="42">
        <f t="shared" si="1233"/>
        <v>10000</v>
      </c>
      <c r="AB1393" s="42">
        <f t="shared" si="1233"/>
        <v>9000</v>
      </c>
      <c r="AC1393" s="42">
        <f t="shared" si="1229"/>
        <v>9000</v>
      </c>
      <c r="AD1393" s="23">
        <f t="shared" si="1175"/>
        <v>137723.1</v>
      </c>
      <c r="AE1393" s="79"/>
    </row>
    <row r="1394" spans="1:31" x14ac:dyDescent="0.25">
      <c r="A1394" s="107" t="s">
        <v>26</v>
      </c>
      <c r="B1394" s="83" t="s">
        <v>75</v>
      </c>
      <c r="C1394" s="19"/>
      <c r="D1394" s="20"/>
      <c r="E1394" s="42"/>
      <c r="F1394" s="42"/>
      <c r="G1394" s="42">
        <v>389071.79999999993</v>
      </c>
      <c r="H1394" s="42">
        <f t="shared" ref="H1394:AC1394" si="1234">H951</f>
        <v>100711.20000000001</v>
      </c>
      <c r="I1394" s="42">
        <f t="shared" si="1234"/>
        <v>101456</v>
      </c>
      <c r="J1394" s="42">
        <f t="shared" si="1234"/>
        <v>100711.20000000001</v>
      </c>
      <c r="K1394" s="42">
        <f t="shared" si="1234"/>
        <v>124406.59999999999</v>
      </c>
      <c r="L1394" s="42">
        <f t="shared" si="1234"/>
        <v>0</v>
      </c>
      <c r="M1394" s="42">
        <f t="shared" si="1234"/>
        <v>66186.5</v>
      </c>
      <c r="N1394" s="42">
        <f t="shared" si="1234"/>
        <v>0</v>
      </c>
      <c r="O1394" s="42">
        <f t="shared" si="1234"/>
        <v>95836.800000000003</v>
      </c>
      <c r="P1394" s="42">
        <f t="shared" si="1234"/>
        <v>0</v>
      </c>
      <c r="Q1394" s="42">
        <f t="shared" si="1234"/>
        <v>389236.2</v>
      </c>
      <c r="R1394" s="42">
        <f t="shared" ref="R1394:AB1394" si="1235">R951</f>
        <v>0</v>
      </c>
      <c r="S1394" s="42">
        <f t="shared" si="1235"/>
        <v>132972.9086</v>
      </c>
      <c r="T1394" s="42">
        <f t="shared" si="1235"/>
        <v>0</v>
      </c>
      <c r="U1394" s="42">
        <f t="shared" si="1235"/>
        <v>70449.149399999995</v>
      </c>
      <c r="V1394" s="42">
        <f t="shared" si="1235"/>
        <v>0</v>
      </c>
      <c r="W1394" s="42">
        <f t="shared" si="1235"/>
        <v>81232.396200000003</v>
      </c>
      <c r="X1394" s="42">
        <f t="shared" si="1235"/>
        <v>0</v>
      </c>
      <c r="Y1394" s="42">
        <f t="shared" si="1235"/>
        <v>104581.74579999999</v>
      </c>
      <c r="Z1394" s="42">
        <f t="shared" si="1235"/>
        <v>0</v>
      </c>
      <c r="AA1394" s="42">
        <f t="shared" si="1235"/>
        <v>377045.4</v>
      </c>
      <c r="AB1394" s="42">
        <f t="shared" si="1235"/>
        <v>377045.4</v>
      </c>
      <c r="AC1394" s="42">
        <f t="shared" si="1234"/>
        <v>377045.4</v>
      </c>
      <c r="AD1394" s="23">
        <f t="shared" si="1175"/>
        <v>1909444.1999999997</v>
      </c>
      <c r="AE1394" s="79"/>
    </row>
    <row r="1395" spans="1:31" x14ac:dyDescent="0.25">
      <c r="A1395" s="108"/>
      <c r="B1395" s="83" t="s">
        <v>13</v>
      </c>
      <c r="C1395" s="19"/>
      <c r="D1395" s="20"/>
      <c r="E1395" s="42"/>
      <c r="F1395" s="42"/>
      <c r="G1395" s="42">
        <v>389071.79999999993</v>
      </c>
      <c r="H1395" s="42">
        <f t="shared" ref="H1395:AC1395" si="1236">H952</f>
        <v>100711.20000000001</v>
      </c>
      <c r="I1395" s="42">
        <f t="shared" si="1236"/>
        <v>101456</v>
      </c>
      <c r="J1395" s="42">
        <f t="shared" si="1236"/>
        <v>100711.20000000001</v>
      </c>
      <c r="K1395" s="42">
        <f t="shared" si="1236"/>
        <v>124406.59999999999</v>
      </c>
      <c r="L1395" s="42">
        <f t="shared" si="1236"/>
        <v>0</v>
      </c>
      <c r="M1395" s="42">
        <f t="shared" si="1236"/>
        <v>66186.5</v>
      </c>
      <c r="N1395" s="42">
        <f t="shared" si="1236"/>
        <v>0</v>
      </c>
      <c r="O1395" s="42">
        <f t="shared" si="1236"/>
        <v>95836.800000000003</v>
      </c>
      <c r="P1395" s="42">
        <f t="shared" si="1236"/>
        <v>0</v>
      </c>
      <c r="Q1395" s="42">
        <f t="shared" si="1236"/>
        <v>389236.2</v>
      </c>
      <c r="R1395" s="42">
        <f t="shared" ref="R1395:AB1395" si="1237">R952</f>
        <v>0</v>
      </c>
      <c r="S1395" s="42">
        <f t="shared" si="1237"/>
        <v>132972.9086</v>
      </c>
      <c r="T1395" s="42">
        <f t="shared" si="1237"/>
        <v>0</v>
      </c>
      <c r="U1395" s="42">
        <f t="shared" si="1237"/>
        <v>70449.149399999995</v>
      </c>
      <c r="V1395" s="42">
        <f t="shared" si="1237"/>
        <v>0</v>
      </c>
      <c r="W1395" s="42">
        <f t="shared" si="1237"/>
        <v>81232.396200000003</v>
      </c>
      <c r="X1395" s="42">
        <f t="shared" si="1237"/>
        <v>0</v>
      </c>
      <c r="Y1395" s="42">
        <f t="shared" si="1237"/>
        <v>104581.74579999999</v>
      </c>
      <c r="Z1395" s="42">
        <f t="shared" si="1237"/>
        <v>0</v>
      </c>
      <c r="AA1395" s="42">
        <f t="shared" si="1237"/>
        <v>377045.4</v>
      </c>
      <c r="AB1395" s="42">
        <f t="shared" si="1237"/>
        <v>377045.4</v>
      </c>
      <c r="AC1395" s="42">
        <f t="shared" si="1236"/>
        <v>377045.4</v>
      </c>
      <c r="AD1395" s="23">
        <f t="shared" si="1175"/>
        <v>1909444.1999999997</v>
      </c>
      <c r="AE1395" s="79"/>
    </row>
    <row r="1396" spans="1:31" x14ac:dyDescent="0.25">
      <c r="A1396" s="108"/>
      <c r="B1396" s="83" t="s">
        <v>14</v>
      </c>
      <c r="C1396" s="19"/>
      <c r="D1396" s="20"/>
      <c r="E1396" s="42"/>
      <c r="F1396" s="42"/>
      <c r="G1396" s="42">
        <v>0</v>
      </c>
      <c r="H1396" s="42">
        <f t="shared" ref="H1396:AC1396" si="1238">H953</f>
        <v>0</v>
      </c>
      <c r="I1396" s="42">
        <f t="shared" si="1238"/>
        <v>0</v>
      </c>
      <c r="J1396" s="42">
        <f t="shared" si="1238"/>
        <v>0</v>
      </c>
      <c r="K1396" s="42">
        <f t="shared" si="1238"/>
        <v>0</v>
      </c>
      <c r="L1396" s="42">
        <f t="shared" si="1238"/>
        <v>0</v>
      </c>
      <c r="M1396" s="42">
        <f t="shared" si="1238"/>
        <v>0</v>
      </c>
      <c r="N1396" s="42">
        <f t="shared" si="1238"/>
        <v>0</v>
      </c>
      <c r="O1396" s="42">
        <f t="shared" si="1238"/>
        <v>0</v>
      </c>
      <c r="P1396" s="42">
        <f t="shared" si="1238"/>
        <v>0</v>
      </c>
      <c r="Q1396" s="42">
        <f t="shared" si="1238"/>
        <v>0</v>
      </c>
      <c r="R1396" s="42">
        <f t="shared" ref="R1396:AB1396" si="1239">R953</f>
        <v>0</v>
      </c>
      <c r="S1396" s="42">
        <f t="shared" si="1239"/>
        <v>0</v>
      </c>
      <c r="T1396" s="42">
        <f t="shared" si="1239"/>
        <v>0</v>
      </c>
      <c r="U1396" s="42">
        <f t="shared" si="1239"/>
        <v>0</v>
      </c>
      <c r="V1396" s="42">
        <f t="shared" si="1239"/>
        <v>0</v>
      </c>
      <c r="W1396" s="42">
        <f t="shared" si="1239"/>
        <v>0</v>
      </c>
      <c r="X1396" s="42">
        <f t="shared" si="1239"/>
        <v>0</v>
      </c>
      <c r="Y1396" s="42">
        <f t="shared" si="1239"/>
        <v>0</v>
      </c>
      <c r="Z1396" s="42">
        <f t="shared" si="1239"/>
        <v>0</v>
      </c>
      <c r="AA1396" s="42">
        <f t="shared" si="1239"/>
        <v>0</v>
      </c>
      <c r="AB1396" s="42">
        <f t="shared" si="1239"/>
        <v>0</v>
      </c>
      <c r="AC1396" s="42">
        <f t="shared" si="1238"/>
        <v>0</v>
      </c>
      <c r="AD1396" s="23">
        <f t="shared" si="1175"/>
        <v>0</v>
      </c>
      <c r="AE1396" s="79"/>
    </row>
    <row r="1397" spans="1:31" x14ac:dyDescent="0.25">
      <c r="A1397" s="108"/>
      <c r="B1397" s="83" t="s">
        <v>15</v>
      </c>
      <c r="C1397" s="19"/>
      <c r="D1397" s="20"/>
      <c r="E1397" s="42"/>
      <c r="F1397" s="42"/>
      <c r="G1397" s="42">
        <v>0</v>
      </c>
      <c r="H1397" s="42">
        <f t="shared" ref="H1397:AC1397" si="1240">H954</f>
        <v>0</v>
      </c>
      <c r="I1397" s="42">
        <f t="shared" si="1240"/>
        <v>0</v>
      </c>
      <c r="J1397" s="42">
        <f t="shared" si="1240"/>
        <v>0</v>
      </c>
      <c r="K1397" s="42">
        <f t="shared" si="1240"/>
        <v>0</v>
      </c>
      <c r="L1397" s="42">
        <f t="shared" si="1240"/>
        <v>0</v>
      </c>
      <c r="M1397" s="42">
        <f t="shared" si="1240"/>
        <v>0</v>
      </c>
      <c r="N1397" s="42">
        <f t="shared" si="1240"/>
        <v>0</v>
      </c>
      <c r="O1397" s="42">
        <f t="shared" si="1240"/>
        <v>0</v>
      </c>
      <c r="P1397" s="42">
        <f t="shared" si="1240"/>
        <v>0</v>
      </c>
      <c r="Q1397" s="42">
        <f t="shared" si="1240"/>
        <v>0</v>
      </c>
      <c r="R1397" s="42">
        <f t="shared" ref="R1397:AB1397" si="1241">R954</f>
        <v>0</v>
      </c>
      <c r="S1397" s="42">
        <f t="shared" si="1241"/>
        <v>0</v>
      </c>
      <c r="T1397" s="42">
        <f t="shared" si="1241"/>
        <v>0</v>
      </c>
      <c r="U1397" s="42">
        <f t="shared" si="1241"/>
        <v>0</v>
      </c>
      <c r="V1397" s="42">
        <f t="shared" si="1241"/>
        <v>0</v>
      </c>
      <c r="W1397" s="42">
        <f t="shared" si="1241"/>
        <v>0</v>
      </c>
      <c r="X1397" s="42">
        <f t="shared" si="1241"/>
        <v>0</v>
      </c>
      <c r="Y1397" s="42">
        <f t="shared" si="1241"/>
        <v>0</v>
      </c>
      <c r="Z1397" s="42">
        <f t="shared" si="1241"/>
        <v>0</v>
      </c>
      <c r="AA1397" s="42">
        <f t="shared" si="1241"/>
        <v>0</v>
      </c>
      <c r="AB1397" s="42">
        <f t="shared" si="1241"/>
        <v>0</v>
      </c>
      <c r="AC1397" s="42">
        <f t="shared" si="1240"/>
        <v>0</v>
      </c>
      <c r="AD1397" s="23">
        <f t="shared" si="1175"/>
        <v>0</v>
      </c>
      <c r="AE1397" s="79"/>
    </row>
    <row r="1398" spans="1:31" x14ac:dyDescent="0.25">
      <c r="A1398" s="109"/>
      <c r="B1398" s="83" t="s">
        <v>12</v>
      </c>
      <c r="C1398" s="19"/>
      <c r="D1398" s="20"/>
      <c r="E1398" s="42"/>
      <c r="F1398" s="42"/>
      <c r="G1398" s="42">
        <v>0</v>
      </c>
      <c r="H1398" s="42">
        <f t="shared" ref="H1398:AC1398" si="1242">H955</f>
        <v>0</v>
      </c>
      <c r="I1398" s="42">
        <f t="shared" si="1242"/>
        <v>0</v>
      </c>
      <c r="J1398" s="42">
        <f t="shared" si="1242"/>
        <v>0</v>
      </c>
      <c r="K1398" s="42">
        <f t="shared" si="1242"/>
        <v>0</v>
      </c>
      <c r="L1398" s="42">
        <f t="shared" si="1242"/>
        <v>0</v>
      </c>
      <c r="M1398" s="42">
        <f t="shared" si="1242"/>
        <v>0</v>
      </c>
      <c r="N1398" s="42">
        <f t="shared" si="1242"/>
        <v>0</v>
      </c>
      <c r="O1398" s="42">
        <f t="shared" si="1242"/>
        <v>0</v>
      </c>
      <c r="P1398" s="42">
        <f t="shared" si="1242"/>
        <v>0</v>
      </c>
      <c r="Q1398" s="42">
        <f t="shared" si="1242"/>
        <v>0</v>
      </c>
      <c r="R1398" s="42">
        <f t="shared" ref="R1398:AB1398" si="1243">R955</f>
        <v>0</v>
      </c>
      <c r="S1398" s="42">
        <f t="shared" si="1243"/>
        <v>0</v>
      </c>
      <c r="T1398" s="42">
        <f t="shared" si="1243"/>
        <v>0</v>
      </c>
      <c r="U1398" s="42">
        <f t="shared" si="1243"/>
        <v>0</v>
      </c>
      <c r="V1398" s="42">
        <f t="shared" si="1243"/>
        <v>0</v>
      </c>
      <c r="W1398" s="42">
        <f t="shared" si="1243"/>
        <v>0</v>
      </c>
      <c r="X1398" s="42">
        <f t="shared" si="1243"/>
        <v>0</v>
      </c>
      <c r="Y1398" s="42">
        <f t="shared" si="1243"/>
        <v>0</v>
      </c>
      <c r="Z1398" s="42">
        <f t="shared" si="1243"/>
        <v>0</v>
      </c>
      <c r="AA1398" s="42">
        <f t="shared" si="1243"/>
        <v>0</v>
      </c>
      <c r="AB1398" s="42">
        <f t="shared" si="1243"/>
        <v>0</v>
      </c>
      <c r="AC1398" s="42">
        <f t="shared" si="1242"/>
        <v>0</v>
      </c>
      <c r="AD1398" s="23">
        <f t="shared" si="1175"/>
        <v>0</v>
      </c>
      <c r="AE1398" s="79"/>
    </row>
    <row r="1399" spans="1:31" x14ac:dyDescent="0.25">
      <c r="A1399" s="86" t="s">
        <v>437</v>
      </c>
      <c r="B1399" s="87"/>
      <c r="C1399" s="87"/>
      <c r="D1399" s="87"/>
      <c r="E1399" s="87"/>
      <c r="F1399" s="87"/>
      <c r="G1399" s="87"/>
      <c r="H1399" s="87"/>
      <c r="I1399" s="87"/>
      <c r="J1399" s="87"/>
      <c r="K1399" s="87"/>
      <c r="L1399" s="87"/>
      <c r="M1399" s="87"/>
      <c r="N1399" s="87"/>
      <c r="O1399" s="87"/>
      <c r="P1399" s="87"/>
      <c r="Q1399" s="87"/>
      <c r="R1399" s="87"/>
      <c r="S1399" s="87"/>
      <c r="T1399" s="87"/>
      <c r="U1399" s="87"/>
      <c r="V1399" s="87"/>
      <c r="W1399" s="87"/>
      <c r="X1399" s="87"/>
      <c r="Y1399" s="87"/>
      <c r="Z1399" s="87"/>
      <c r="AA1399" s="87"/>
      <c r="AB1399" s="87"/>
      <c r="AC1399" s="88"/>
      <c r="AD1399" s="23">
        <f t="shared" si="1175"/>
        <v>0</v>
      </c>
      <c r="AE1399" s="88"/>
    </row>
    <row r="1400" spans="1:31" x14ac:dyDescent="0.25">
      <c r="A1400" s="81"/>
      <c r="B1400" s="65" t="s">
        <v>66</v>
      </c>
      <c r="C1400" s="19">
        <v>136</v>
      </c>
      <c r="D1400" s="20"/>
      <c r="E1400" s="42"/>
      <c r="F1400" s="42"/>
      <c r="G1400" s="42">
        <f>G1395</f>
        <v>389071.79999999993</v>
      </c>
      <c r="H1400" s="42">
        <f t="shared" ref="H1400:Q1400" si="1244">H1395</f>
        <v>100711.20000000001</v>
      </c>
      <c r="I1400" s="42">
        <f t="shared" si="1244"/>
        <v>101456</v>
      </c>
      <c r="J1400" s="42">
        <f t="shared" si="1244"/>
        <v>100711.20000000001</v>
      </c>
      <c r="K1400" s="42">
        <f t="shared" si="1244"/>
        <v>124406.59999999999</v>
      </c>
      <c r="L1400" s="42">
        <f t="shared" si="1244"/>
        <v>0</v>
      </c>
      <c r="M1400" s="42">
        <f t="shared" si="1244"/>
        <v>66186.5</v>
      </c>
      <c r="N1400" s="42">
        <f t="shared" si="1244"/>
        <v>0</v>
      </c>
      <c r="O1400" s="42">
        <f t="shared" si="1244"/>
        <v>95836.800000000003</v>
      </c>
      <c r="P1400" s="42">
        <f t="shared" si="1244"/>
        <v>0</v>
      </c>
      <c r="Q1400" s="42">
        <f t="shared" si="1244"/>
        <v>389236.2</v>
      </c>
      <c r="R1400" s="42">
        <f t="shared" ref="R1400:AB1400" si="1245">R1395</f>
        <v>0</v>
      </c>
      <c r="S1400" s="42">
        <f t="shared" si="1245"/>
        <v>132972.9086</v>
      </c>
      <c r="T1400" s="42">
        <f t="shared" si="1245"/>
        <v>0</v>
      </c>
      <c r="U1400" s="42">
        <f t="shared" si="1245"/>
        <v>70449.149399999995</v>
      </c>
      <c r="V1400" s="42">
        <f t="shared" si="1245"/>
        <v>0</v>
      </c>
      <c r="W1400" s="42">
        <f t="shared" si="1245"/>
        <v>81232.396200000003</v>
      </c>
      <c r="X1400" s="42">
        <f t="shared" si="1245"/>
        <v>0</v>
      </c>
      <c r="Y1400" s="42">
        <f t="shared" si="1245"/>
        <v>104581.74579999999</v>
      </c>
      <c r="Z1400" s="42">
        <f t="shared" si="1245"/>
        <v>0</v>
      </c>
      <c r="AA1400" s="42">
        <f t="shared" si="1245"/>
        <v>377045.4</v>
      </c>
      <c r="AB1400" s="42">
        <f t="shared" si="1245"/>
        <v>377045.4</v>
      </c>
      <c r="AC1400" s="42">
        <f t="shared" ref="AC1400" si="1246">AC1395</f>
        <v>377045.4</v>
      </c>
      <c r="AD1400" s="23">
        <f t="shared" si="1175"/>
        <v>1909444.1999999997</v>
      </c>
      <c r="AE1400" s="79"/>
    </row>
    <row r="1401" spans="1:31" x14ac:dyDescent="0.25">
      <c r="A1401" s="107" t="s">
        <v>30</v>
      </c>
      <c r="B1401" s="83" t="s">
        <v>75</v>
      </c>
      <c r="C1401" s="19"/>
      <c r="D1401" s="20"/>
      <c r="E1401" s="42"/>
      <c r="F1401" s="42"/>
      <c r="G1401" s="42">
        <v>57762</v>
      </c>
      <c r="H1401" s="42">
        <f t="shared" ref="H1401:Q1401" si="1247">H1227</f>
        <v>6055</v>
      </c>
      <c r="I1401" s="42">
        <f t="shared" si="1247"/>
        <v>8280</v>
      </c>
      <c r="J1401" s="42">
        <f t="shared" si="1247"/>
        <v>6055</v>
      </c>
      <c r="K1401" s="42">
        <f t="shared" si="1247"/>
        <v>15733</v>
      </c>
      <c r="L1401" s="42">
        <f t="shared" si="1247"/>
        <v>0</v>
      </c>
      <c r="M1401" s="42">
        <f t="shared" si="1247"/>
        <v>17661.2</v>
      </c>
      <c r="N1401" s="42">
        <f t="shared" si="1247"/>
        <v>0</v>
      </c>
      <c r="O1401" s="42">
        <f t="shared" si="1247"/>
        <v>27743</v>
      </c>
      <c r="P1401" s="42">
        <f t="shared" si="1247"/>
        <v>0</v>
      </c>
      <c r="Q1401" s="42">
        <f t="shared" si="1247"/>
        <v>79939.850999999995</v>
      </c>
      <c r="R1401" s="42">
        <f t="shared" ref="R1401:AB1401" si="1248">R1227</f>
        <v>6055</v>
      </c>
      <c r="S1401" s="42">
        <f t="shared" si="1248"/>
        <v>15227.7</v>
      </c>
      <c r="T1401" s="42">
        <f t="shared" si="1248"/>
        <v>6055</v>
      </c>
      <c r="U1401" s="42">
        <f t="shared" si="1248"/>
        <v>19099.351000000002</v>
      </c>
      <c r="V1401" s="42">
        <f t="shared" si="1248"/>
        <v>0</v>
      </c>
      <c r="W1401" s="42">
        <f t="shared" si="1248"/>
        <v>8930.1</v>
      </c>
      <c r="X1401" s="42">
        <f t="shared" si="1248"/>
        <v>0</v>
      </c>
      <c r="Y1401" s="42">
        <f t="shared" si="1248"/>
        <v>36682.699999999997</v>
      </c>
      <c r="Z1401" s="42">
        <f t="shared" si="1248"/>
        <v>0</v>
      </c>
      <c r="AA1401" s="42">
        <f t="shared" si="1248"/>
        <v>69417</v>
      </c>
      <c r="AB1401" s="42">
        <f t="shared" si="1248"/>
        <v>69417.2</v>
      </c>
      <c r="AC1401" s="42">
        <f t="shared" ref="AC1401" si="1249">AC1227</f>
        <v>115517.2</v>
      </c>
      <c r="AD1401" s="23">
        <f t="shared" si="1175"/>
        <v>392053.25099999999</v>
      </c>
      <c r="AE1401" s="79"/>
    </row>
    <row r="1402" spans="1:31" x14ac:dyDescent="0.25">
      <c r="A1402" s="108"/>
      <c r="B1402" s="83" t="s">
        <v>13</v>
      </c>
      <c r="C1402" s="19"/>
      <c r="D1402" s="20"/>
      <c r="E1402" s="42"/>
      <c r="F1402" s="42"/>
      <c r="G1402" s="42">
        <v>57512</v>
      </c>
      <c r="H1402" s="42">
        <f t="shared" ref="H1402:Q1402" si="1250">H1228</f>
        <v>6055</v>
      </c>
      <c r="I1402" s="42">
        <f t="shared" si="1250"/>
        <v>8280</v>
      </c>
      <c r="J1402" s="42">
        <f t="shared" si="1250"/>
        <v>6055</v>
      </c>
      <c r="K1402" s="42">
        <f t="shared" si="1250"/>
        <v>15733</v>
      </c>
      <c r="L1402" s="42">
        <f t="shared" si="1250"/>
        <v>0</v>
      </c>
      <c r="M1402" s="42">
        <f t="shared" si="1250"/>
        <v>17129.2</v>
      </c>
      <c r="N1402" s="42">
        <f t="shared" si="1250"/>
        <v>0</v>
      </c>
      <c r="O1402" s="42">
        <f t="shared" si="1250"/>
        <v>27493</v>
      </c>
      <c r="P1402" s="42">
        <f t="shared" si="1250"/>
        <v>0</v>
      </c>
      <c r="Q1402" s="42">
        <f t="shared" si="1250"/>
        <v>79157.850999999995</v>
      </c>
      <c r="R1402" s="42">
        <f t="shared" ref="R1402:AB1402" si="1251">R1228</f>
        <v>6055</v>
      </c>
      <c r="S1402" s="42">
        <f t="shared" si="1251"/>
        <v>14977.7</v>
      </c>
      <c r="T1402" s="42">
        <f t="shared" si="1251"/>
        <v>6055</v>
      </c>
      <c r="U1402" s="42">
        <f t="shared" si="1251"/>
        <v>19099.351000000002</v>
      </c>
      <c r="V1402" s="42">
        <f t="shared" si="1251"/>
        <v>0</v>
      </c>
      <c r="W1402" s="42">
        <f t="shared" si="1251"/>
        <v>8398.1</v>
      </c>
      <c r="X1402" s="42">
        <f t="shared" si="1251"/>
        <v>0</v>
      </c>
      <c r="Y1402" s="42">
        <f t="shared" si="1251"/>
        <v>36682.699999999997</v>
      </c>
      <c r="Z1402" s="42">
        <f t="shared" si="1251"/>
        <v>0</v>
      </c>
      <c r="AA1402" s="42">
        <f t="shared" si="1251"/>
        <v>68635</v>
      </c>
      <c r="AB1402" s="42">
        <f t="shared" si="1251"/>
        <v>68635.199999999997</v>
      </c>
      <c r="AC1402" s="42">
        <f t="shared" ref="AC1402" si="1252">AC1228</f>
        <v>114735.2</v>
      </c>
      <c r="AD1402" s="23">
        <f t="shared" si="1175"/>
        <v>388675.25099999999</v>
      </c>
      <c r="AE1402" s="79"/>
    </row>
    <row r="1403" spans="1:31" x14ac:dyDescent="0.25">
      <c r="A1403" s="108"/>
      <c r="B1403" s="83" t="s">
        <v>14</v>
      </c>
      <c r="C1403" s="19"/>
      <c r="D1403" s="20"/>
      <c r="E1403" s="42"/>
      <c r="F1403" s="42"/>
      <c r="G1403" s="42">
        <v>0</v>
      </c>
      <c r="H1403" s="42">
        <f t="shared" ref="H1403:Q1403" si="1253">H1229</f>
        <v>0</v>
      </c>
      <c r="I1403" s="42">
        <f t="shared" si="1253"/>
        <v>0</v>
      </c>
      <c r="J1403" s="42">
        <f t="shared" si="1253"/>
        <v>0</v>
      </c>
      <c r="K1403" s="42">
        <f t="shared" si="1253"/>
        <v>0</v>
      </c>
      <c r="L1403" s="42">
        <f t="shared" si="1253"/>
        <v>0</v>
      </c>
      <c r="M1403" s="42">
        <f t="shared" si="1253"/>
        <v>0</v>
      </c>
      <c r="N1403" s="42">
        <f t="shared" si="1253"/>
        <v>0</v>
      </c>
      <c r="O1403" s="42">
        <f t="shared" si="1253"/>
        <v>0</v>
      </c>
      <c r="P1403" s="42">
        <f t="shared" si="1253"/>
        <v>0</v>
      </c>
      <c r="Q1403" s="42">
        <f t="shared" si="1253"/>
        <v>0</v>
      </c>
      <c r="R1403" s="42">
        <f t="shared" ref="R1403:AB1403" si="1254">R1229</f>
        <v>0</v>
      </c>
      <c r="S1403" s="42">
        <f t="shared" si="1254"/>
        <v>0</v>
      </c>
      <c r="T1403" s="42">
        <f t="shared" si="1254"/>
        <v>0</v>
      </c>
      <c r="U1403" s="42">
        <f t="shared" si="1254"/>
        <v>0</v>
      </c>
      <c r="V1403" s="42">
        <f t="shared" si="1254"/>
        <v>0</v>
      </c>
      <c r="W1403" s="42">
        <f t="shared" si="1254"/>
        <v>0</v>
      </c>
      <c r="X1403" s="42">
        <f t="shared" si="1254"/>
        <v>0</v>
      </c>
      <c r="Y1403" s="42">
        <f t="shared" si="1254"/>
        <v>0</v>
      </c>
      <c r="Z1403" s="42">
        <f t="shared" si="1254"/>
        <v>0</v>
      </c>
      <c r="AA1403" s="42">
        <f t="shared" si="1254"/>
        <v>0</v>
      </c>
      <c r="AB1403" s="42">
        <f t="shared" si="1254"/>
        <v>0</v>
      </c>
      <c r="AC1403" s="42">
        <f t="shared" ref="AC1403" si="1255">AC1229</f>
        <v>0</v>
      </c>
      <c r="AD1403" s="23">
        <f t="shared" si="1175"/>
        <v>0</v>
      </c>
      <c r="AE1403" s="79"/>
    </row>
    <row r="1404" spans="1:31" x14ac:dyDescent="0.25">
      <c r="A1404" s="108"/>
      <c r="B1404" s="83" t="s">
        <v>15</v>
      </c>
      <c r="C1404" s="19"/>
      <c r="D1404" s="20"/>
      <c r="E1404" s="42"/>
      <c r="F1404" s="42"/>
      <c r="G1404" s="42">
        <v>250</v>
      </c>
      <c r="H1404" s="42">
        <f t="shared" ref="H1404:Q1404" si="1256">H1230</f>
        <v>0</v>
      </c>
      <c r="I1404" s="42">
        <f t="shared" si="1256"/>
        <v>0</v>
      </c>
      <c r="J1404" s="42">
        <f t="shared" si="1256"/>
        <v>0</v>
      </c>
      <c r="K1404" s="42">
        <f t="shared" si="1256"/>
        <v>0</v>
      </c>
      <c r="L1404" s="42">
        <f t="shared" si="1256"/>
        <v>0</v>
      </c>
      <c r="M1404" s="42">
        <f t="shared" si="1256"/>
        <v>532</v>
      </c>
      <c r="N1404" s="42">
        <f t="shared" si="1256"/>
        <v>0</v>
      </c>
      <c r="O1404" s="42">
        <f t="shared" si="1256"/>
        <v>250</v>
      </c>
      <c r="P1404" s="42">
        <f t="shared" si="1256"/>
        <v>0</v>
      </c>
      <c r="Q1404" s="42">
        <f t="shared" si="1256"/>
        <v>782</v>
      </c>
      <c r="R1404" s="42">
        <f t="shared" ref="R1404:AB1404" si="1257">R1230</f>
        <v>0</v>
      </c>
      <c r="S1404" s="42">
        <f t="shared" si="1257"/>
        <v>250</v>
      </c>
      <c r="T1404" s="42">
        <f t="shared" si="1257"/>
        <v>0</v>
      </c>
      <c r="U1404" s="42">
        <f t="shared" si="1257"/>
        <v>0</v>
      </c>
      <c r="V1404" s="42">
        <f t="shared" si="1257"/>
        <v>0</v>
      </c>
      <c r="W1404" s="42">
        <f t="shared" si="1257"/>
        <v>532</v>
      </c>
      <c r="X1404" s="42">
        <f t="shared" si="1257"/>
        <v>0</v>
      </c>
      <c r="Y1404" s="42">
        <f t="shared" si="1257"/>
        <v>0</v>
      </c>
      <c r="Z1404" s="42">
        <f t="shared" si="1257"/>
        <v>0</v>
      </c>
      <c r="AA1404" s="42">
        <f t="shared" si="1257"/>
        <v>782</v>
      </c>
      <c r="AB1404" s="42">
        <f t="shared" si="1257"/>
        <v>782</v>
      </c>
      <c r="AC1404" s="42">
        <f t="shared" ref="AC1404" si="1258">AC1230</f>
        <v>782</v>
      </c>
      <c r="AD1404" s="23">
        <f t="shared" si="1175"/>
        <v>3378</v>
      </c>
      <c r="AE1404" s="79"/>
    </row>
    <row r="1405" spans="1:31" x14ac:dyDescent="0.25">
      <c r="A1405" s="109"/>
      <c r="B1405" s="83" t="s">
        <v>12</v>
      </c>
      <c r="C1405" s="19"/>
      <c r="D1405" s="20"/>
      <c r="E1405" s="42"/>
      <c r="F1405" s="42"/>
      <c r="G1405" s="42">
        <v>0</v>
      </c>
      <c r="H1405" s="42">
        <f t="shared" ref="H1405:Q1405" si="1259">H1231</f>
        <v>0</v>
      </c>
      <c r="I1405" s="42">
        <f t="shared" si="1259"/>
        <v>0</v>
      </c>
      <c r="J1405" s="42">
        <f t="shared" si="1259"/>
        <v>0</v>
      </c>
      <c r="K1405" s="42">
        <f t="shared" si="1259"/>
        <v>0</v>
      </c>
      <c r="L1405" s="42">
        <f t="shared" si="1259"/>
        <v>0</v>
      </c>
      <c r="M1405" s="42">
        <f t="shared" si="1259"/>
        <v>0</v>
      </c>
      <c r="N1405" s="42">
        <f t="shared" si="1259"/>
        <v>0</v>
      </c>
      <c r="O1405" s="42">
        <f t="shared" si="1259"/>
        <v>0</v>
      </c>
      <c r="P1405" s="42">
        <f t="shared" si="1259"/>
        <v>0</v>
      </c>
      <c r="Q1405" s="42">
        <f t="shared" si="1259"/>
        <v>0</v>
      </c>
      <c r="R1405" s="42">
        <f t="shared" ref="R1405:AB1405" si="1260">R1231</f>
        <v>0</v>
      </c>
      <c r="S1405" s="42">
        <f t="shared" si="1260"/>
        <v>0</v>
      </c>
      <c r="T1405" s="42">
        <f t="shared" si="1260"/>
        <v>0</v>
      </c>
      <c r="U1405" s="42">
        <f t="shared" si="1260"/>
        <v>0</v>
      </c>
      <c r="V1405" s="42">
        <f t="shared" si="1260"/>
        <v>0</v>
      </c>
      <c r="W1405" s="42">
        <f t="shared" si="1260"/>
        <v>0</v>
      </c>
      <c r="X1405" s="42">
        <f t="shared" si="1260"/>
        <v>0</v>
      </c>
      <c r="Y1405" s="42">
        <f t="shared" si="1260"/>
        <v>0</v>
      </c>
      <c r="Z1405" s="42">
        <f t="shared" si="1260"/>
        <v>0</v>
      </c>
      <c r="AA1405" s="42">
        <f t="shared" si="1260"/>
        <v>0</v>
      </c>
      <c r="AB1405" s="42">
        <f t="shared" si="1260"/>
        <v>0</v>
      </c>
      <c r="AC1405" s="42">
        <f t="shared" ref="AC1405" si="1261">AC1231</f>
        <v>0</v>
      </c>
      <c r="AD1405" s="23">
        <f t="shared" si="1175"/>
        <v>0</v>
      </c>
      <c r="AE1405" s="79"/>
    </row>
    <row r="1406" spans="1:31" x14ac:dyDescent="0.25">
      <c r="A1406" s="86" t="s">
        <v>437</v>
      </c>
      <c r="B1406" s="87"/>
      <c r="C1406" s="87"/>
      <c r="D1406" s="87"/>
      <c r="E1406" s="87"/>
      <c r="F1406" s="87"/>
      <c r="G1406" s="87"/>
      <c r="H1406" s="87"/>
      <c r="I1406" s="87"/>
      <c r="J1406" s="87"/>
      <c r="K1406" s="87"/>
      <c r="L1406" s="87"/>
      <c r="M1406" s="87"/>
      <c r="N1406" s="87"/>
      <c r="O1406" s="87"/>
      <c r="P1406" s="87"/>
      <c r="Q1406" s="87"/>
      <c r="R1406" s="87"/>
      <c r="S1406" s="87"/>
      <c r="T1406" s="87"/>
      <c r="U1406" s="87"/>
      <c r="V1406" s="87"/>
      <c r="W1406" s="87"/>
      <c r="X1406" s="87"/>
      <c r="Y1406" s="87"/>
      <c r="Z1406" s="87"/>
      <c r="AA1406" s="87"/>
      <c r="AB1406" s="87"/>
      <c r="AC1406" s="88"/>
      <c r="AD1406" s="23">
        <f t="shared" si="1175"/>
        <v>0</v>
      </c>
      <c r="AE1406" s="88"/>
    </row>
    <row r="1407" spans="1:31" x14ac:dyDescent="0.25">
      <c r="A1407" s="81"/>
      <c r="B1407" s="65" t="s">
        <v>66</v>
      </c>
      <c r="C1407" s="19">
        <v>136</v>
      </c>
      <c r="D1407" s="20"/>
      <c r="E1407" s="42"/>
      <c r="F1407" s="42"/>
      <c r="G1407" s="42">
        <f t="shared" ref="G1407:P1407" si="1262">G1402-G1411-G1410-G1409</f>
        <v>55512</v>
      </c>
      <c r="H1407" s="42">
        <f t="shared" si="1262"/>
        <v>6010</v>
      </c>
      <c r="I1407" s="42">
        <f t="shared" si="1262"/>
        <v>7660</v>
      </c>
      <c r="J1407" s="42">
        <f t="shared" si="1262"/>
        <v>6010</v>
      </c>
      <c r="K1407" s="42">
        <f t="shared" si="1262"/>
        <v>14533</v>
      </c>
      <c r="L1407" s="42">
        <f t="shared" si="1262"/>
        <v>0</v>
      </c>
      <c r="M1407" s="42">
        <f t="shared" si="1262"/>
        <v>17009.2</v>
      </c>
      <c r="N1407" s="42">
        <f t="shared" si="1262"/>
        <v>0</v>
      </c>
      <c r="O1407" s="42">
        <f t="shared" si="1262"/>
        <v>27433</v>
      </c>
      <c r="P1407" s="42">
        <f t="shared" si="1262"/>
        <v>0</v>
      </c>
      <c r="Q1407" s="42">
        <f>Q1402-Q1411-Q1410-Q1409</f>
        <v>77157.850999999995</v>
      </c>
      <c r="R1407" s="42">
        <f t="shared" ref="R1407:AB1407" si="1263">R1402-R1411-R1410-R1409</f>
        <v>6010</v>
      </c>
      <c r="S1407" s="42">
        <f t="shared" si="1263"/>
        <v>14317.7</v>
      </c>
      <c r="T1407" s="42">
        <f t="shared" si="1263"/>
        <v>6010</v>
      </c>
      <c r="U1407" s="42">
        <f t="shared" si="1263"/>
        <v>17889.351000000002</v>
      </c>
      <c r="V1407" s="42">
        <f t="shared" si="1263"/>
        <v>0</v>
      </c>
      <c r="W1407" s="42">
        <f t="shared" si="1263"/>
        <v>8358.1</v>
      </c>
      <c r="X1407" s="42">
        <f t="shared" si="1263"/>
        <v>0</v>
      </c>
      <c r="Y1407" s="42">
        <f t="shared" si="1263"/>
        <v>36592.699999999997</v>
      </c>
      <c r="Z1407" s="42">
        <f t="shared" si="1263"/>
        <v>0</v>
      </c>
      <c r="AA1407" s="42">
        <f t="shared" si="1263"/>
        <v>66635</v>
      </c>
      <c r="AB1407" s="42">
        <f t="shared" si="1263"/>
        <v>66635.199999999997</v>
      </c>
      <c r="AC1407" s="42">
        <f>AC1402-AC1411-AC1410-AC1409</f>
        <v>66635.199999999997</v>
      </c>
      <c r="AD1407" s="23">
        <f t="shared" si="1175"/>
        <v>332575.25099999999</v>
      </c>
      <c r="AE1407" s="80"/>
    </row>
    <row r="1408" spans="1:31" x14ac:dyDescent="0.25">
      <c r="A1408" s="81"/>
      <c r="B1408" s="65" t="s">
        <v>67</v>
      </c>
      <c r="C1408" s="19">
        <v>136</v>
      </c>
      <c r="D1408" s="20"/>
      <c r="E1408" s="42"/>
      <c r="F1408" s="42"/>
      <c r="G1408" s="42">
        <f t="shared" ref="G1408:AC1408" si="1264">G971+G1017</f>
        <v>782</v>
      </c>
      <c r="H1408" s="42">
        <f t="shared" si="1264"/>
        <v>0</v>
      </c>
      <c r="I1408" s="42">
        <f t="shared" si="1264"/>
        <v>0</v>
      </c>
      <c r="J1408" s="42">
        <f t="shared" si="1264"/>
        <v>0</v>
      </c>
      <c r="K1408" s="42">
        <f t="shared" si="1264"/>
        <v>0</v>
      </c>
      <c r="L1408" s="42">
        <f t="shared" si="1264"/>
        <v>0</v>
      </c>
      <c r="M1408" s="42">
        <f t="shared" si="1264"/>
        <v>532</v>
      </c>
      <c r="N1408" s="42">
        <f t="shared" si="1264"/>
        <v>0</v>
      </c>
      <c r="O1408" s="42">
        <f t="shared" si="1264"/>
        <v>250</v>
      </c>
      <c r="P1408" s="42">
        <f t="shared" si="1264"/>
        <v>0</v>
      </c>
      <c r="Q1408" s="42">
        <f t="shared" si="1264"/>
        <v>782</v>
      </c>
      <c r="R1408" s="42">
        <f t="shared" ref="R1408:AB1408" si="1265">R971+R1017</f>
        <v>0</v>
      </c>
      <c r="S1408" s="42">
        <f t="shared" si="1265"/>
        <v>250</v>
      </c>
      <c r="T1408" s="42">
        <f t="shared" si="1265"/>
        <v>0</v>
      </c>
      <c r="U1408" s="42">
        <f t="shared" si="1265"/>
        <v>0</v>
      </c>
      <c r="V1408" s="42">
        <f t="shared" si="1265"/>
        <v>0</v>
      </c>
      <c r="W1408" s="42">
        <f t="shared" si="1265"/>
        <v>532</v>
      </c>
      <c r="X1408" s="42">
        <f t="shared" si="1265"/>
        <v>0</v>
      </c>
      <c r="Y1408" s="42">
        <f t="shared" si="1265"/>
        <v>0</v>
      </c>
      <c r="Z1408" s="42">
        <f t="shared" si="1265"/>
        <v>0</v>
      </c>
      <c r="AA1408" s="42">
        <f t="shared" si="1265"/>
        <v>782</v>
      </c>
      <c r="AB1408" s="42">
        <f t="shared" si="1265"/>
        <v>782</v>
      </c>
      <c r="AC1408" s="42">
        <f t="shared" si="1264"/>
        <v>782</v>
      </c>
      <c r="AD1408" s="23">
        <f t="shared" si="1175"/>
        <v>3910</v>
      </c>
      <c r="AE1408" s="80"/>
    </row>
    <row r="1409" spans="1:31" x14ac:dyDescent="0.25">
      <c r="A1409" s="81"/>
      <c r="B1409" s="65" t="s">
        <v>63</v>
      </c>
      <c r="C1409" s="19"/>
      <c r="D1409" s="20"/>
      <c r="E1409" s="42"/>
      <c r="F1409" s="42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  <c r="V1409" s="42"/>
      <c r="W1409" s="42"/>
      <c r="X1409" s="42"/>
      <c r="Y1409" s="42"/>
      <c r="Z1409" s="42"/>
      <c r="AA1409" s="42"/>
      <c r="AB1409" s="42"/>
      <c r="AC1409" s="42">
        <f>AC1367</f>
        <v>21325</v>
      </c>
      <c r="AD1409" s="23">
        <f t="shared" si="1175"/>
        <v>21325</v>
      </c>
      <c r="AE1409" s="80"/>
    </row>
    <row r="1410" spans="1:31" x14ac:dyDescent="0.25">
      <c r="A1410" s="81"/>
      <c r="B1410" s="65" t="s">
        <v>65</v>
      </c>
      <c r="C1410" s="19">
        <v>105</v>
      </c>
      <c r="D1410" s="20"/>
      <c r="E1410" s="42"/>
      <c r="F1410" s="42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  <c r="V1410" s="42"/>
      <c r="W1410" s="42"/>
      <c r="X1410" s="42"/>
      <c r="Y1410" s="42"/>
      <c r="Z1410" s="42"/>
      <c r="AA1410" s="42"/>
      <c r="AB1410" s="42"/>
      <c r="AC1410" s="42">
        <f>AC1369</f>
        <v>23275</v>
      </c>
      <c r="AD1410" s="23">
        <f t="shared" si="1175"/>
        <v>23275</v>
      </c>
      <c r="AE1410" s="80"/>
    </row>
    <row r="1411" spans="1:31" x14ac:dyDescent="0.25">
      <c r="A1411" s="81"/>
      <c r="B1411" s="65" t="s">
        <v>64</v>
      </c>
      <c r="C1411" s="19">
        <v>131</v>
      </c>
      <c r="D1411" s="20"/>
      <c r="E1411" s="42"/>
      <c r="F1411" s="42"/>
      <c r="G1411" s="42">
        <f t="shared" ref="G1411:AC1411" si="1266">G966+G1058+G1092+G1167</f>
        <v>2000</v>
      </c>
      <c r="H1411" s="42">
        <f t="shared" si="1266"/>
        <v>45</v>
      </c>
      <c r="I1411" s="42">
        <f t="shared" si="1266"/>
        <v>620</v>
      </c>
      <c r="J1411" s="42">
        <f t="shared" si="1266"/>
        <v>45</v>
      </c>
      <c r="K1411" s="42">
        <f t="shared" si="1266"/>
        <v>1200</v>
      </c>
      <c r="L1411" s="42">
        <f t="shared" si="1266"/>
        <v>0</v>
      </c>
      <c r="M1411" s="42">
        <f t="shared" si="1266"/>
        <v>120</v>
      </c>
      <c r="N1411" s="42">
        <f t="shared" si="1266"/>
        <v>0</v>
      </c>
      <c r="O1411" s="42">
        <f t="shared" si="1266"/>
        <v>60</v>
      </c>
      <c r="P1411" s="42">
        <f t="shared" si="1266"/>
        <v>0</v>
      </c>
      <c r="Q1411" s="42">
        <f t="shared" si="1266"/>
        <v>2000</v>
      </c>
      <c r="R1411" s="42">
        <f t="shared" ref="R1411:AB1411" si="1267">R966+R1058+R1092+R1167</f>
        <v>45</v>
      </c>
      <c r="S1411" s="42">
        <f t="shared" si="1267"/>
        <v>660</v>
      </c>
      <c r="T1411" s="42">
        <f t="shared" si="1267"/>
        <v>45</v>
      </c>
      <c r="U1411" s="42">
        <f t="shared" si="1267"/>
        <v>1210</v>
      </c>
      <c r="V1411" s="42">
        <f t="shared" si="1267"/>
        <v>0</v>
      </c>
      <c r="W1411" s="42">
        <f t="shared" si="1267"/>
        <v>40</v>
      </c>
      <c r="X1411" s="42">
        <f t="shared" si="1267"/>
        <v>0</v>
      </c>
      <c r="Y1411" s="42">
        <f t="shared" si="1267"/>
        <v>90</v>
      </c>
      <c r="Z1411" s="42">
        <f t="shared" si="1267"/>
        <v>0</v>
      </c>
      <c r="AA1411" s="42">
        <f t="shared" si="1267"/>
        <v>2000</v>
      </c>
      <c r="AB1411" s="42">
        <f t="shared" si="1267"/>
        <v>2000</v>
      </c>
      <c r="AC1411" s="42">
        <f t="shared" si="1266"/>
        <v>3500</v>
      </c>
      <c r="AD1411" s="23">
        <f t="shared" si="1175"/>
        <v>11500</v>
      </c>
      <c r="AE1411" s="80"/>
    </row>
    <row r="1412" spans="1:31" ht="21.75" customHeight="1" x14ac:dyDescent="0.25">
      <c r="A1412" s="107" t="s">
        <v>35</v>
      </c>
      <c r="B1412" s="83" t="s">
        <v>75</v>
      </c>
      <c r="C1412" s="19"/>
      <c r="D1412" s="20"/>
      <c r="E1412" s="42"/>
      <c r="F1412" s="42"/>
      <c r="G1412" s="42">
        <v>36558.799999999996</v>
      </c>
      <c r="H1412" s="42">
        <f t="shared" ref="H1412:AC1412" si="1268">H1340</f>
        <v>6722.625</v>
      </c>
      <c r="I1412" s="42">
        <f t="shared" si="1268"/>
        <v>7473.18</v>
      </c>
      <c r="J1412" s="42">
        <f t="shared" si="1268"/>
        <v>6722.625</v>
      </c>
      <c r="K1412" s="42">
        <f t="shared" si="1268"/>
        <v>11644.89</v>
      </c>
      <c r="L1412" s="42">
        <f t="shared" si="1268"/>
        <v>0</v>
      </c>
      <c r="M1412" s="42">
        <f t="shared" si="1268"/>
        <v>5852.7999999999993</v>
      </c>
      <c r="N1412" s="42">
        <f t="shared" si="1268"/>
        <v>0</v>
      </c>
      <c r="O1412" s="42">
        <f t="shared" si="1268"/>
        <v>9317.93</v>
      </c>
      <c r="P1412" s="42">
        <f t="shared" si="1268"/>
        <v>0</v>
      </c>
      <c r="Q1412" s="42">
        <f t="shared" si="1268"/>
        <v>35805</v>
      </c>
      <c r="R1412" s="42">
        <f t="shared" ref="R1412:AB1412" si="1269">R1340</f>
        <v>200</v>
      </c>
      <c r="S1412" s="42">
        <f t="shared" si="1269"/>
        <v>5262.7</v>
      </c>
      <c r="T1412" s="42">
        <f t="shared" si="1269"/>
        <v>0</v>
      </c>
      <c r="U1412" s="42">
        <f t="shared" si="1269"/>
        <v>7052.2</v>
      </c>
      <c r="V1412" s="42">
        <f t="shared" si="1269"/>
        <v>0</v>
      </c>
      <c r="W1412" s="42">
        <f t="shared" si="1269"/>
        <v>10145.75</v>
      </c>
      <c r="X1412" s="42">
        <f t="shared" si="1269"/>
        <v>0</v>
      </c>
      <c r="Y1412" s="42">
        <f t="shared" si="1269"/>
        <v>13344.349999999999</v>
      </c>
      <c r="Z1412" s="42">
        <f t="shared" si="1269"/>
        <v>0</v>
      </c>
      <c r="AA1412" s="42">
        <f t="shared" si="1269"/>
        <v>34531</v>
      </c>
      <c r="AB1412" s="42">
        <f t="shared" si="1269"/>
        <v>34531</v>
      </c>
      <c r="AC1412" s="42">
        <f t="shared" si="1268"/>
        <v>34531</v>
      </c>
      <c r="AD1412" s="23">
        <f t="shared" si="1175"/>
        <v>175956.8</v>
      </c>
      <c r="AE1412" s="107"/>
    </row>
    <row r="1413" spans="1:31" ht="114" customHeight="1" x14ac:dyDescent="0.25">
      <c r="A1413" s="108"/>
      <c r="B1413" s="83" t="s">
        <v>13</v>
      </c>
      <c r="C1413" s="19"/>
      <c r="D1413" s="20"/>
      <c r="E1413" s="42"/>
      <c r="F1413" s="42"/>
      <c r="G1413" s="42">
        <v>34288.799999999996</v>
      </c>
      <c r="H1413" s="42">
        <f t="shared" ref="H1413:AC1413" si="1270">H1341</f>
        <v>6722.625</v>
      </c>
      <c r="I1413" s="42">
        <f t="shared" si="1270"/>
        <v>7473.18</v>
      </c>
      <c r="J1413" s="42">
        <f t="shared" si="1270"/>
        <v>6722.625</v>
      </c>
      <c r="K1413" s="42">
        <f t="shared" si="1270"/>
        <v>11644.89</v>
      </c>
      <c r="L1413" s="42">
        <f t="shared" si="1270"/>
        <v>0</v>
      </c>
      <c r="M1413" s="42">
        <f t="shared" si="1270"/>
        <v>5852.7999999999993</v>
      </c>
      <c r="N1413" s="42">
        <f t="shared" si="1270"/>
        <v>0</v>
      </c>
      <c r="O1413" s="42">
        <f t="shared" si="1270"/>
        <v>9317.93</v>
      </c>
      <c r="P1413" s="42">
        <f t="shared" si="1270"/>
        <v>0</v>
      </c>
      <c r="Q1413" s="42">
        <f t="shared" si="1270"/>
        <v>33332</v>
      </c>
      <c r="R1413" s="42">
        <f t="shared" ref="R1413:AB1413" si="1271">R1341</f>
        <v>200</v>
      </c>
      <c r="S1413" s="42">
        <f t="shared" si="1271"/>
        <v>5262.7</v>
      </c>
      <c r="T1413" s="42">
        <f t="shared" si="1271"/>
        <v>0</v>
      </c>
      <c r="U1413" s="42">
        <f t="shared" si="1271"/>
        <v>7052.2</v>
      </c>
      <c r="V1413" s="42">
        <f t="shared" si="1271"/>
        <v>0</v>
      </c>
      <c r="W1413" s="42">
        <f t="shared" si="1271"/>
        <v>7672.75</v>
      </c>
      <c r="X1413" s="42">
        <f t="shared" si="1271"/>
        <v>0</v>
      </c>
      <c r="Y1413" s="42">
        <f t="shared" si="1271"/>
        <v>13344.349999999999</v>
      </c>
      <c r="Z1413" s="42">
        <f t="shared" si="1271"/>
        <v>0</v>
      </c>
      <c r="AA1413" s="42">
        <f t="shared" si="1271"/>
        <v>34531</v>
      </c>
      <c r="AB1413" s="42">
        <f t="shared" si="1271"/>
        <v>34531</v>
      </c>
      <c r="AC1413" s="42">
        <f t="shared" si="1270"/>
        <v>34531</v>
      </c>
      <c r="AD1413" s="23">
        <f t="shared" si="1175"/>
        <v>171213.8</v>
      </c>
      <c r="AE1413" s="108"/>
    </row>
    <row r="1414" spans="1:31" x14ac:dyDescent="0.25">
      <c r="A1414" s="108"/>
      <c r="B1414" s="83" t="s">
        <v>14</v>
      </c>
      <c r="C1414" s="19"/>
      <c r="D1414" s="20"/>
      <c r="E1414" s="42"/>
      <c r="F1414" s="42"/>
      <c r="G1414" s="42">
        <v>2270</v>
      </c>
      <c r="H1414" s="42">
        <f t="shared" ref="H1414:AC1414" si="1272">H1342</f>
        <v>0</v>
      </c>
      <c r="I1414" s="42">
        <f t="shared" si="1272"/>
        <v>0</v>
      </c>
      <c r="J1414" s="42">
        <f t="shared" si="1272"/>
        <v>0</v>
      </c>
      <c r="K1414" s="42">
        <f t="shared" si="1272"/>
        <v>0</v>
      </c>
      <c r="L1414" s="42">
        <f t="shared" si="1272"/>
        <v>0</v>
      </c>
      <c r="M1414" s="42">
        <f t="shared" si="1272"/>
        <v>0</v>
      </c>
      <c r="N1414" s="42">
        <f t="shared" si="1272"/>
        <v>0</v>
      </c>
      <c r="O1414" s="42">
        <f t="shared" si="1272"/>
        <v>0</v>
      </c>
      <c r="P1414" s="42">
        <f t="shared" si="1272"/>
        <v>0</v>
      </c>
      <c r="Q1414" s="42">
        <f t="shared" si="1272"/>
        <v>2473</v>
      </c>
      <c r="R1414" s="42">
        <f t="shared" ref="R1414:AB1414" si="1273">R1342</f>
        <v>0</v>
      </c>
      <c r="S1414" s="42">
        <f t="shared" si="1273"/>
        <v>0</v>
      </c>
      <c r="T1414" s="42">
        <f t="shared" si="1273"/>
        <v>0</v>
      </c>
      <c r="U1414" s="42">
        <f t="shared" si="1273"/>
        <v>0</v>
      </c>
      <c r="V1414" s="42">
        <f t="shared" si="1273"/>
        <v>0</v>
      </c>
      <c r="W1414" s="42">
        <f t="shared" si="1273"/>
        <v>2473</v>
      </c>
      <c r="X1414" s="42">
        <f t="shared" si="1273"/>
        <v>0</v>
      </c>
      <c r="Y1414" s="42">
        <f t="shared" si="1273"/>
        <v>0</v>
      </c>
      <c r="Z1414" s="42">
        <f t="shared" si="1273"/>
        <v>0</v>
      </c>
      <c r="AA1414" s="42">
        <f t="shared" si="1273"/>
        <v>0</v>
      </c>
      <c r="AB1414" s="42">
        <f t="shared" si="1273"/>
        <v>0</v>
      </c>
      <c r="AC1414" s="42">
        <f t="shared" si="1272"/>
        <v>0</v>
      </c>
      <c r="AD1414" s="23">
        <f t="shared" si="1175"/>
        <v>4743</v>
      </c>
      <c r="AE1414" s="108"/>
    </row>
    <row r="1415" spans="1:31" x14ac:dyDescent="0.25">
      <c r="A1415" s="108"/>
      <c r="B1415" s="83" t="s">
        <v>15</v>
      </c>
      <c r="C1415" s="19"/>
      <c r="D1415" s="20"/>
      <c r="E1415" s="42"/>
      <c r="F1415" s="42"/>
      <c r="G1415" s="42">
        <v>0</v>
      </c>
      <c r="H1415" s="42">
        <f t="shared" ref="H1415:AC1415" si="1274">H1343</f>
        <v>0</v>
      </c>
      <c r="I1415" s="42">
        <f t="shared" si="1274"/>
        <v>0</v>
      </c>
      <c r="J1415" s="42">
        <f t="shared" si="1274"/>
        <v>0</v>
      </c>
      <c r="K1415" s="42">
        <f t="shared" si="1274"/>
        <v>0</v>
      </c>
      <c r="L1415" s="42">
        <f t="shared" si="1274"/>
        <v>0</v>
      </c>
      <c r="M1415" s="42">
        <f t="shared" si="1274"/>
        <v>0</v>
      </c>
      <c r="N1415" s="42">
        <f t="shared" si="1274"/>
        <v>0</v>
      </c>
      <c r="O1415" s="42">
        <f t="shared" si="1274"/>
        <v>0</v>
      </c>
      <c r="P1415" s="42">
        <f t="shared" si="1274"/>
        <v>0</v>
      </c>
      <c r="Q1415" s="42">
        <f t="shared" si="1274"/>
        <v>0</v>
      </c>
      <c r="R1415" s="42">
        <f t="shared" ref="R1415:AB1415" si="1275">R1343</f>
        <v>0</v>
      </c>
      <c r="S1415" s="42">
        <f t="shared" si="1275"/>
        <v>0</v>
      </c>
      <c r="T1415" s="42">
        <f t="shared" si="1275"/>
        <v>0</v>
      </c>
      <c r="U1415" s="42">
        <f t="shared" si="1275"/>
        <v>0</v>
      </c>
      <c r="V1415" s="42">
        <f t="shared" si="1275"/>
        <v>0</v>
      </c>
      <c r="W1415" s="42">
        <f t="shared" si="1275"/>
        <v>0</v>
      </c>
      <c r="X1415" s="42">
        <f t="shared" si="1275"/>
        <v>0</v>
      </c>
      <c r="Y1415" s="42">
        <f t="shared" si="1275"/>
        <v>0</v>
      </c>
      <c r="Z1415" s="42">
        <f t="shared" si="1275"/>
        <v>0</v>
      </c>
      <c r="AA1415" s="42">
        <f t="shared" si="1275"/>
        <v>0</v>
      </c>
      <c r="AB1415" s="42">
        <f t="shared" si="1275"/>
        <v>0</v>
      </c>
      <c r="AC1415" s="42">
        <f t="shared" si="1274"/>
        <v>0</v>
      </c>
      <c r="AD1415" s="23">
        <f t="shared" si="1175"/>
        <v>0</v>
      </c>
      <c r="AE1415" s="108"/>
    </row>
    <row r="1416" spans="1:31" x14ac:dyDescent="0.25">
      <c r="A1416" s="109"/>
      <c r="B1416" s="83" t="s">
        <v>12</v>
      </c>
      <c r="C1416" s="19"/>
      <c r="D1416" s="20"/>
      <c r="E1416" s="42"/>
      <c r="F1416" s="42"/>
      <c r="G1416" s="42">
        <v>0</v>
      </c>
      <c r="H1416" s="42">
        <f t="shared" ref="H1416:AC1416" si="1276">H1344</f>
        <v>0</v>
      </c>
      <c r="I1416" s="42">
        <f t="shared" si="1276"/>
        <v>0</v>
      </c>
      <c r="J1416" s="42">
        <f t="shared" si="1276"/>
        <v>0</v>
      </c>
      <c r="K1416" s="42">
        <f t="shared" si="1276"/>
        <v>0</v>
      </c>
      <c r="L1416" s="42">
        <f t="shared" si="1276"/>
        <v>0</v>
      </c>
      <c r="M1416" s="42">
        <f t="shared" si="1276"/>
        <v>0</v>
      </c>
      <c r="N1416" s="42">
        <f t="shared" si="1276"/>
        <v>0</v>
      </c>
      <c r="O1416" s="42">
        <f t="shared" si="1276"/>
        <v>0</v>
      </c>
      <c r="P1416" s="42">
        <f t="shared" si="1276"/>
        <v>0</v>
      </c>
      <c r="Q1416" s="42">
        <f t="shared" si="1276"/>
        <v>0</v>
      </c>
      <c r="R1416" s="42">
        <f t="shared" ref="R1416:AB1416" si="1277">R1344</f>
        <v>0</v>
      </c>
      <c r="S1416" s="42">
        <f t="shared" si="1277"/>
        <v>0</v>
      </c>
      <c r="T1416" s="42">
        <f t="shared" si="1277"/>
        <v>0</v>
      </c>
      <c r="U1416" s="42">
        <f t="shared" si="1277"/>
        <v>0</v>
      </c>
      <c r="V1416" s="42">
        <f t="shared" si="1277"/>
        <v>0</v>
      </c>
      <c r="W1416" s="42">
        <f t="shared" si="1277"/>
        <v>0</v>
      </c>
      <c r="X1416" s="42">
        <f t="shared" si="1277"/>
        <v>0</v>
      </c>
      <c r="Y1416" s="42">
        <f t="shared" si="1277"/>
        <v>0</v>
      </c>
      <c r="Z1416" s="42">
        <f t="shared" si="1277"/>
        <v>0</v>
      </c>
      <c r="AA1416" s="42">
        <f t="shared" si="1277"/>
        <v>0</v>
      </c>
      <c r="AB1416" s="42">
        <f t="shared" si="1277"/>
        <v>0</v>
      </c>
      <c r="AC1416" s="42">
        <f t="shared" si="1276"/>
        <v>0</v>
      </c>
      <c r="AD1416" s="23">
        <f t="shared" si="1175"/>
        <v>0</v>
      </c>
      <c r="AE1416" s="109"/>
    </row>
    <row r="1417" spans="1:31" x14ac:dyDescent="0.25">
      <c r="A1417" s="86" t="s">
        <v>437</v>
      </c>
      <c r="B1417" s="87"/>
      <c r="C1417" s="87"/>
      <c r="D1417" s="87"/>
      <c r="E1417" s="87"/>
      <c r="F1417" s="87"/>
      <c r="G1417" s="87"/>
      <c r="H1417" s="87"/>
      <c r="I1417" s="87"/>
      <c r="J1417" s="87"/>
      <c r="K1417" s="87"/>
      <c r="L1417" s="87"/>
      <c r="M1417" s="87"/>
      <c r="N1417" s="87"/>
      <c r="O1417" s="87"/>
      <c r="P1417" s="87"/>
      <c r="Q1417" s="87"/>
      <c r="R1417" s="87"/>
      <c r="S1417" s="87"/>
      <c r="T1417" s="87"/>
      <c r="U1417" s="87"/>
      <c r="V1417" s="87"/>
      <c r="W1417" s="87"/>
      <c r="X1417" s="87"/>
      <c r="Y1417" s="87"/>
      <c r="Z1417" s="87"/>
      <c r="AA1417" s="87"/>
      <c r="AB1417" s="87"/>
      <c r="AC1417" s="88"/>
      <c r="AD1417" s="23">
        <f t="shared" si="1175"/>
        <v>0</v>
      </c>
      <c r="AE1417" s="88"/>
    </row>
    <row r="1418" spans="1:31" x14ac:dyDescent="0.25">
      <c r="A1418" s="82"/>
      <c r="B1418" s="65" t="s">
        <v>66</v>
      </c>
      <c r="C1418" s="19">
        <v>136</v>
      </c>
      <c r="D1418" s="20"/>
      <c r="E1418" s="42"/>
      <c r="F1418" s="42"/>
      <c r="G1418" s="42">
        <f t="shared" ref="G1418:P1418" si="1278">G1317+G1272+G1273+G1274+G1275+G1276+G1278+G1305+G1277</f>
        <v>34288.800000000003</v>
      </c>
      <c r="H1418" s="42">
        <f t="shared" si="1278"/>
        <v>6722.625</v>
      </c>
      <c r="I1418" s="42">
        <f t="shared" si="1278"/>
        <v>7473.18</v>
      </c>
      <c r="J1418" s="42">
        <f t="shared" si="1278"/>
        <v>6722.625</v>
      </c>
      <c r="K1418" s="42">
        <f t="shared" si="1278"/>
        <v>11644.89</v>
      </c>
      <c r="L1418" s="42">
        <f t="shared" si="1278"/>
        <v>0</v>
      </c>
      <c r="M1418" s="42">
        <f t="shared" si="1278"/>
        <v>5852.8</v>
      </c>
      <c r="N1418" s="42">
        <f t="shared" si="1278"/>
        <v>0</v>
      </c>
      <c r="O1418" s="42">
        <f t="shared" si="1278"/>
        <v>9317.93</v>
      </c>
      <c r="P1418" s="42">
        <f t="shared" si="1278"/>
        <v>0</v>
      </c>
      <c r="Q1418" s="42">
        <f>Q1413</f>
        <v>33332</v>
      </c>
      <c r="R1418" s="42">
        <f t="shared" ref="R1418:AB1418" si="1279">R1413</f>
        <v>200</v>
      </c>
      <c r="S1418" s="42">
        <f t="shared" si="1279"/>
        <v>5262.7</v>
      </c>
      <c r="T1418" s="42">
        <f t="shared" si="1279"/>
        <v>0</v>
      </c>
      <c r="U1418" s="42">
        <f t="shared" si="1279"/>
        <v>7052.2</v>
      </c>
      <c r="V1418" s="42">
        <f t="shared" si="1279"/>
        <v>0</v>
      </c>
      <c r="W1418" s="42">
        <f t="shared" si="1279"/>
        <v>7672.75</v>
      </c>
      <c r="X1418" s="42">
        <f t="shared" si="1279"/>
        <v>0</v>
      </c>
      <c r="Y1418" s="42">
        <f t="shared" si="1279"/>
        <v>13344.349999999999</v>
      </c>
      <c r="Z1418" s="42">
        <f t="shared" si="1279"/>
        <v>0</v>
      </c>
      <c r="AA1418" s="42">
        <f t="shared" si="1279"/>
        <v>34531</v>
      </c>
      <c r="AB1418" s="42">
        <f t="shared" si="1279"/>
        <v>34531</v>
      </c>
      <c r="AC1418" s="42">
        <f t="shared" ref="AC1418" si="1280">AC1317+AC1272+AC1273+AC1274+AC1275+AC1276+AC1278+AC1305+AC1277</f>
        <v>34531</v>
      </c>
      <c r="AD1418" s="23">
        <f t="shared" si="1175"/>
        <v>171213.8</v>
      </c>
      <c r="AE1418" s="82"/>
    </row>
    <row r="1419" spans="1:31" x14ac:dyDescent="0.25">
      <c r="A1419" s="82"/>
      <c r="B1419" s="65" t="s">
        <v>379</v>
      </c>
      <c r="C1419" s="19">
        <v>136</v>
      </c>
      <c r="D1419" s="20"/>
      <c r="E1419" s="42"/>
      <c r="F1419" s="42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>
        <f>Q1414</f>
        <v>2473</v>
      </c>
      <c r="R1419" s="42">
        <f t="shared" ref="R1419:AB1419" si="1281">R1414</f>
        <v>0</v>
      </c>
      <c r="S1419" s="42">
        <f t="shared" si="1281"/>
        <v>0</v>
      </c>
      <c r="T1419" s="42">
        <f t="shared" si="1281"/>
        <v>0</v>
      </c>
      <c r="U1419" s="42">
        <f t="shared" si="1281"/>
        <v>0</v>
      </c>
      <c r="V1419" s="42">
        <f t="shared" si="1281"/>
        <v>0</v>
      </c>
      <c r="W1419" s="42">
        <f t="shared" si="1281"/>
        <v>2473</v>
      </c>
      <c r="X1419" s="42">
        <f t="shared" si="1281"/>
        <v>0</v>
      </c>
      <c r="Y1419" s="42">
        <f t="shared" si="1281"/>
        <v>0</v>
      </c>
      <c r="Z1419" s="42">
        <f t="shared" si="1281"/>
        <v>0</v>
      </c>
      <c r="AA1419" s="42">
        <f t="shared" si="1281"/>
        <v>0</v>
      </c>
      <c r="AB1419" s="42">
        <f t="shared" si="1281"/>
        <v>0</v>
      </c>
      <c r="AC1419" s="42"/>
      <c r="AD1419" s="23"/>
      <c r="AE1419" s="82"/>
    </row>
    <row r="1420" spans="1:31" ht="13.8" x14ac:dyDescent="0.25">
      <c r="A1420" s="100" t="s">
        <v>39</v>
      </c>
      <c r="B1420" s="57" t="s">
        <v>47</v>
      </c>
      <c r="C1420" s="58"/>
      <c r="D1420" s="59"/>
      <c r="E1420" s="42"/>
      <c r="F1420" s="42"/>
      <c r="G1420" s="42">
        <f>G1421+G1422+G1423+G1424</f>
        <v>26044443.870000005</v>
      </c>
      <c r="H1420" s="42">
        <f t="shared" ref="H1420:AC1420" si="1282">H1421+H1422+H1423+H1424</f>
        <v>6375579.7422800027</v>
      </c>
      <c r="I1420" s="42">
        <f t="shared" si="1282"/>
        <v>6109212.080000001</v>
      </c>
      <c r="J1420" s="42">
        <f t="shared" si="1282"/>
        <v>6375579.7422800027</v>
      </c>
      <c r="K1420" s="42">
        <f t="shared" si="1282"/>
        <v>7831579.1199999992</v>
      </c>
      <c r="L1420" s="42">
        <f t="shared" si="1282"/>
        <v>0</v>
      </c>
      <c r="M1420" s="42">
        <f t="shared" si="1282"/>
        <v>4160989.4729999998</v>
      </c>
      <c r="N1420" s="42">
        <f t="shared" si="1282"/>
        <v>0</v>
      </c>
      <c r="O1420" s="42">
        <f t="shared" si="1282"/>
        <v>6357940.0259999996</v>
      </c>
      <c r="P1420" s="42">
        <f t="shared" si="1282"/>
        <v>0</v>
      </c>
      <c r="Q1420" s="42">
        <f>Q1421+Q1422+Q1423+Q1424</f>
        <v>25284450.361629996</v>
      </c>
      <c r="R1420" s="42">
        <f t="shared" ref="R1420:AB1420" si="1283">R1421+R1422+R1423+R1424</f>
        <v>17780</v>
      </c>
      <c r="S1420" s="42">
        <f t="shared" si="1283"/>
        <v>4451441.2925300002</v>
      </c>
      <c r="T1420" s="42">
        <f t="shared" si="1283"/>
        <v>17580</v>
      </c>
      <c r="U1420" s="42">
        <f t="shared" si="1283"/>
        <v>8529360.4391300008</v>
      </c>
      <c r="V1420" s="42">
        <f t="shared" si="1283"/>
        <v>0</v>
      </c>
      <c r="W1420" s="42">
        <f t="shared" si="1283"/>
        <v>5320126.6022300003</v>
      </c>
      <c r="X1420" s="42">
        <f t="shared" si="1283"/>
        <v>0</v>
      </c>
      <c r="Y1420" s="42">
        <f t="shared" si="1283"/>
        <v>6983522.027739998</v>
      </c>
      <c r="Z1420" s="42">
        <f t="shared" si="1283"/>
        <v>0</v>
      </c>
      <c r="AA1420" s="42">
        <f t="shared" si="1283"/>
        <v>26439198.700000003</v>
      </c>
      <c r="AB1420" s="42">
        <f t="shared" si="1283"/>
        <v>26362537.700000003</v>
      </c>
      <c r="AC1420" s="42">
        <f t="shared" si="1282"/>
        <v>26449446.300000001</v>
      </c>
      <c r="AD1420" s="23">
        <f t="shared" si="1175"/>
        <v>130580076.93163</v>
      </c>
      <c r="AE1420" s="79"/>
    </row>
    <row r="1421" spans="1:31" x14ac:dyDescent="0.25">
      <c r="A1421" s="100"/>
      <c r="B1421" s="83" t="s">
        <v>13</v>
      </c>
      <c r="C1421" s="19"/>
      <c r="D1421" s="20"/>
      <c r="E1421" s="42"/>
      <c r="F1421" s="42"/>
      <c r="G1421" s="42">
        <f t="shared" ref="G1421:AC1421" si="1284">G1383+G1395+G1402+G1413</f>
        <v>25192534.980000004</v>
      </c>
      <c r="H1421" s="42">
        <f t="shared" si="1284"/>
        <v>6371375.3422800023</v>
      </c>
      <c r="I1421" s="42">
        <f t="shared" si="1284"/>
        <v>6073612.080000001</v>
      </c>
      <c r="J1421" s="42">
        <f t="shared" si="1284"/>
        <v>6371375.3422800023</v>
      </c>
      <c r="K1421" s="42">
        <f t="shared" si="1284"/>
        <v>7637489.419999999</v>
      </c>
      <c r="L1421" s="42">
        <f t="shared" si="1284"/>
        <v>0</v>
      </c>
      <c r="M1421" s="42">
        <f t="shared" si="1284"/>
        <v>3986884.3729999997</v>
      </c>
      <c r="N1421" s="42">
        <f t="shared" si="1284"/>
        <v>0</v>
      </c>
      <c r="O1421" s="42">
        <f t="shared" si="1284"/>
        <v>5963521.0259999996</v>
      </c>
      <c r="P1421" s="42">
        <f t="shared" si="1284"/>
        <v>0</v>
      </c>
      <c r="Q1421" s="42">
        <f>Q1383+Q1395+Q1402+Q1413</f>
        <v>24059719.761629999</v>
      </c>
      <c r="R1421" s="42">
        <f t="shared" ref="R1421:AB1421" si="1285">R1383+R1395+R1402+R1413</f>
        <v>17780</v>
      </c>
      <c r="S1421" s="42">
        <f t="shared" si="1285"/>
        <v>4373686.2925300002</v>
      </c>
      <c r="T1421" s="42">
        <f t="shared" si="1285"/>
        <v>17580</v>
      </c>
      <c r="U1421" s="42">
        <f t="shared" si="1285"/>
        <v>8147483.7491300004</v>
      </c>
      <c r="V1421" s="42">
        <f t="shared" si="1285"/>
        <v>0</v>
      </c>
      <c r="W1421" s="42">
        <f t="shared" si="1285"/>
        <v>4949001.072230001</v>
      </c>
      <c r="X1421" s="42">
        <f t="shared" si="1285"/>
        <v>0</v>
      </c>
      <c r="Y1421" s="42">
        <f t="shared" si="1285"/>
        <v>6589548.6477399981</v>
      </c>
      <c r="Z1421" s="42">
        <f t="shared" si="1285"/>
        <v>0</v>
      </c>
      <c r="AA1421" s="42">
        <f t="shared" si="1285"/>
        <v>26273856.700000003</v>
      </c>
      <c r="AB1421" s="42">
        <f t="shared" si="1285"/>
        <v>26198173.700000003</v>
      </c>
      <c r="AC1421" s="42">
        <f t="shared" si="1284"/>
        <v>26285082.300000001</v>
      </c>
      <c r="AD1421" s="23">
        <f t="shared" ref="AD1421:AD1424" si="1286">G1421+Q1421+AA1421+AB1421+AC1421</f>
        <v>128009367.44163001</v>
      </c>
      <c r="AE1421" s="100"/>
    </row>
    <row r="1422" spans="1:31" x14ac:dyDescent="0.25">
      <c r="A1422" s="100"/>
      <c r="B1422" s="83" t="s">
        <v>14</v>
      </c>
      <c r="C1422" s="19"/>
      <c r="D1422" s="20"/>
      <c r="E1422" s="42"/>
      <c r="F1422" s="42"/>
      <c r="G1422" s="42">
        <f t="shared" ref="G1422:AC1422" si="1287">G1384+G1396+G1403+G1414</f>
        <v>707235.6</v>
      </c>
      <c r="H1422" s="42">
        <f t="shared" si="1287"/>
        <v>0</v>
      </c>
      <c r="I1422" s="42">
        <f t="shared" si="1287"/>
        <v>0</v>
      </c>
      <c r="J1422" s="42">
        <f t="shared" si="1287"/>
        <v>0</v>
      </c>
      <c r="K1422" s="42">
        <f t="shared" si="1287"/>
        <v>157989.70000000001</v>
      </c>
      <c r="L1422" s="42">
        <f t="shared" si="1287"/>
        <v>0</v>
      </c>
      <c r="M1422" s="42">
        <f t="shared" si="1287"/>
        <v>153946</v>
      </c>
      <c r="N1422" s="42">
        <f t="shared" si="1287"/>
        <v>0</v>
      </c>
      <c r="O1422" s="42">
        <f t="shared" si="1287"/>
        <v>342448.2</v>
      </c>
      <c r="P1422" s="42">
        <f t="shared" si="1287"/>
        <v>0</v>
      </c>
      <c r="Q1422" s="42">
        <f t="shared" si="1287"/>
        <v>910792.70000000007</v>
      </c>
      <c r="R1422" s="42">
        <f t="shared" ref="R1422:AB1422" si="1288">R1384+R1396+R1403+R1414</f>
        <v>0</v>
      </c>
      <c r="S1422" s="42">
        <f t="shared" si="1288"/>
        <v>26000</v>
      </c>
      <c r="T1422" s="42">
        <f t="shared" si="1288"/>
        <v>0</v>
      </c>
      <c r="U1422" s="42">
        <f t="shared" si="1288"/>
        <v>320460.09000000003</v>
      </c>
      <c r="V1422" s="42">
        <f t="shared" si="1288"/>
        <v>0</v>
      </c>
      <c r="W1422" s="42">
        <f t="shared" si="1288"/>
        <v>320745.73</v>
      </c>
      <c r="X1422" s="42">
        <f t="shared" si="1288"/>
        <v>0</v>
      </c>
      <c r="Y1422" s="42">
        <f t="shared" si="1288"/>
        <v>243586.88</v>
      </c>
      <c r="Z1422" s="42">
        <f t="shared" si="1288"/>
        <v>0</v>
      </c>
      <c r="AA1422" s="42">
        <f t="shared" si="1288"/>
        <v>0</v>
      </c>
      <c r="AB1422" s="42">
        <f t="shared" si="1288"/>
        <v>0</v>
      </c>
      <c r="AC1422" s="42">
        <f t="shared" si="1287"/>
        <v>0</v>
      </c>
      <c r="AD1422" s="23">
        <f t="shared" si="1286"/>
        <v>1618028.3</v>
      </c>
      <c r="AE1422" s="100"/>
    </row>
    <row r="1423" spans="1:31" x14ac:dyDescent="0.25">
      <c r="A1423" s="100"/>
      <c r="B1423" s="83" t="s">
        <v>15</v>
      </c>
      <c r="C1423" s="19"/>
      <c r="D1423" s="20"/>
      <c r="E1423" s="42"/>
      <c r="F1423" s="42"/>
      <c r="G1423" s="42">
        <f t="shared" ref="G1423:AC1423" si="1289">G1385+G1397+G1404+G1415</f>
        <v>144673.29</v>
      </c>
      <c r="H1423" s="42">
        <f t="shared" si="1289"/>
        <v>4204.3999999999996</v>
      </c>
      <c r="I1423" s="42">
        <f t="shared" si="1289"/>
        <v>35600</v>
      </c>
      <c r="J1423" s="42">
        <f t="shared" si="1289"/>
        <v>4204.3999999999996</v>
      </c>
      <c r="K1423" s="42">
        <f t="shared" si="1289"/>
        <v>36100</v>
      </c>
      <c r="L1423" s="42">
        <f t="shared" si="1289"/>
        <v>0</v>
      </c>
      <c r="M1423" s="42">
        <f t="shared" si="1289"/>
        <v>20159.099999999999</v>
      </c>
      <c r="N1423" s="42">
        <f t="shared" si="1289"/>
        <v>0</v>
      </c>
      <c r="O1423" s="42">
        <f t="shared" si="1289"/>
        <v>51970.8</v>
      </c>
      <c r="P1423" s="42">
        <f t="shared" si="1289"/>
        <v>0</v>
      </c>
      <c r="Q1423" s="42">
        <f t="shared" si="1289"/>
        <v>313937.90000000002</v>
      </c>
      <c r="R1423" s="42">
        <f t="shared" ref="R1423:AB1423" si="1290">R1385+R1397+R1404+R1415</f>
        <v>0</v>
      </c>
      <c r="S1423" s="42">
        <f t="shared" si="1290"/>
        <v>51755</v>
      </c>
      <c r="T1423" s="42">
        <f t="shared" si="1290"/>
        <v>0</v>
      </c>
      <c r="U1423" s="42">
        <f t="shared" si="1290"/>
        <v>61416.6</v>
      </c>
      <c r="V1423" s="42">
        <f t="shared" si="1290"/>
        <v>0</v>
      </c>
      <c r="W1423" s="42">
        <f t="shared" si="1290"/>
        <v>50379.8</v>
      </c>
      <c r="X1423" s="42">
        <f t="shared" si="1290"/>
        <v>0</v>
      </c>
      <c r="Y1423" s="42">
        <f t="shared" si="1290"/>
        <v>150386.5</v>
      </c>
      <c r="Z1423" s="42">
        <f t="shared" si="1290"/>
        <v>0</v>
      </c>
      <c r="AA1423" s="42">
        <f t="shared" si="1290"/>
        <v>165342</v>
      </c>
      <c r="AB1423" s="42">
        <f t="shared" si="1290"/>
        <v>164364</v>
      </c>
      <c r="AC1423" s="42">
        <f t="shared" si="1289"/>
        <v>164364</v>
      </c>
      <c r="AD1423" s="23">
        <f t="shared" si="1286"/>
        <v>952681.19000000006</v>
      </c>
      <c r="AE1423" s="100"/>
    </row>
    <row r="1424" spans="1:31" x14ac:dyDescent="0.25">
      <c r="A1424" s="100"/>
      <c r="B1424" s="83" t="s">
        <v>12</v>
      </c>
      <c r="C1424" s="19"/>
      <c r="D1424" s="20"/>
      <c r="E1424" s="42"/>
      <c r="F1424" s="42"/>
      <c r="G1424" s="42">
        <f t="shared" ref="G1424:AC1424" si="1291">G1386+G1398+G1405+G1416</f>
        <v>0</v>
      </c>
      <c r="H1424" s="42">
        <f t="shared" si="1291"/>
        <v>0</v>
      </c>
      <c r="I1424" s="42">
        <f t="shared" si="1291"/>
        <v>0</v>
      </c>
      <c r="J1424" s="42">
        <f t="shared" si="1291"/>
        <v>0</v>
      </c>
      <c r="K1424" s="42">
        <f t="shared" si="1291"/>
        <v>0</v>
      </c>
      <c r="L1424" s="42">
        <f t="shared" si="1291"/>
        <v>0</v>
      </c>
      <c r="M1424" s="42">
        <f t="shared" si="1291"/>
        <v>0</v>
      </c>
      <c r="N1424" s="42">
        <f t="shared" si="1291"/>
        <v>0</v>
      </c>
      <c r="O1424" s="42">
        <f t="shared" si="1291"/>
        <v>0</v>
      </c>
      <c r="P1424" s="42">
        <f t="shared" si="1291"/>
        <v>0</v>
      </c>
      <c r="Q1424" s="42">
        <f t="shared" si="1291"/>
        <v>0</v>
      </c>
      <c r="R1424" s="42">
        <f t="shared" ref="R1424:AB1424" si="1292">R1386+R1398+R1405+R1416</f>
        <v>0</v>
      </c>
      <c r="S1424" s="42">
        <f t="shared" si="1292"/>
        <v>0</v>
      </c>
      <c r="T1424" s="42">
        <f t="shared" si="1292"/>
        <v>0</v>
      </c>
      <c r="U1424" s="42">
        <f t="shared" si="1292"/>
        <v>0</v>
      </c>
      <c r="V1424" s="42">
        <f t="shared" si="1292"/>
        <v>0</v>
      </c>
      <c r="W1424" s="42">
        <f t="shared" si="1292"/>
        <v>0</v>
      </c>
      <c r="X1424" s="42">
        <f t="shared" si="1292"/>
        <v>0</v>
      </c>
      <c r="Y1424" s="42">
        <f t="shared" si="1292"/>
        <v>0</v>
      </c>
      <c r="Z1424" s="42">
        <f t="shared" si="1292"/>
        <v>0</v>
      </c>
      <c r="AA1424" s="42">
        <f t="shared" si="1292"/>
        <v>0</v>
      </c>
      <c r="AB1424" s="42">
        <f t="shared" si="1292"/>
        <v>0</v>
      </c>
      <c r="AC1424" s="42">
        <f t="shared" si="1291"/>
        <v>0</v>
      </c>
      <c r="AD1424" s="23">
        <f t="shared" si="1286"/>
        <v>0</v>
      </c>
      <c r="AE1424" s="100"/>
    </row>
    <row r="1425" spans="1:31" ht="7.95" customHeight="1" x14ac:dyDescent="0.25">
      <c r="G1425" s="77"/>
    </row>
    <row r="1426" spans="1:31" ht="141.6" customHeight="1" x14ac:dyDescent="0.25">
      <c r="A1426" s="141" t="s">
        <v>615</v>
      </c>
      <c r="B1426" s="142"/>
      <c r="C1426" s="142"/>
      <c r="D1426" s="142"/>
      <c r="E1426" s="142"/>
      <c r="F1426" s="142"/>
      <c r="G1426" s="142"/>
      <c r="H1426" s="142"/>
      <c r="I1426" s="142"/>
      <c r="J1426" s="142"/>
      <c r="K1426" s="142"/>
      <c r="L1426" s="142"/>
      <c r="M1426" s="142"/>
      <c r="N1426" s="142"/>
      <c r="O1426" s="142"/>
      <c r="P1426" s="142"/>
      <c r="Q1426" s="142"/>
      <c r="R1426" s="142"/>
      <c r="S1426" s="142"/>
      <c r="T1426" s="142"/>
      <c r="U1426" s="142"/>
      <c r="V1426" s="142"/>
      <c r="W1426" s="142"/>
      <c r="X1426" s="142"/>
      <c r="Y1426" s="142"/>
      <c r="Z1426" s="142"/>
      <c r="AA1426" s="142"/>
      <c r="AB1426" s="142"/>
      <c r="AC1426" s="142"/>
      <c r="AD1426" s="142"/>
      <c r="AE1426" s="142"/>
    </row>
    <row r="1427" spans="1:31" x14ac:dyDescent="0.25">
      <c r="A1427" s="142"/>
      <c r="B1427" s="142"/>
      <c r="C1427" s="142"/>
      <c r="D1427" s="142"/>
      <c r="E1427" s="142"/>
      <c r="F1427" s="142"/>
      <c r="G1427" s="142"/>
      <c r="H1427" s="142"/>
      <c r="I1427" s="142"/>
      <c r="J1427" s="142"/>
      <c r="K1427" s="142"/>
      <c r="L1427" s="142"/>
      <c r="M1427" s="142"/>
      <c r="N1427" s="142"/>
      <c r="O1427" s="142"/>
      <c r="P1427" s="142"/>
      <c r="Q1427" s="142"/>
      <c r="R1427" s="142"/>
      <c r="S1427" s="142"/>
      <c r="T1427" s="142"/>
      <c r="U1427" s="142"/>
      <c r="V1427" s="142"/>
      <c r="W1427" s="142"/>
      <c r="X1427" s="142"/>
      <c r="Y1427" s="142"/>
      <c r="Z1427" s="142"/>
      <c r="AA1427" s="142"/>
      <c r="AB1427" s="142"/>
      <c r="AC1427" s="142"/>
      <c r="AD1427" s="142"/>
      <c r="AE1427" s="142"/>
    </row>
    <row r="1428" spans="1:31" x14ac:dyDescent="0.25">
      <c r="A1428" s="142"/>
      <c r="B1428" s="142"/>
      <c r="C1428" s="142"/>
      <c r="D1428" s="142"/>
      <c r="E1428" s="142"/>
      <c r="F1428" s="142"/>
      <c r="G1428" s="142"/>
      <c r="H1428" s="142"/>
      <c r="I1428" s="142"/>
      <c r="J1428" s="142"/>
      <c r="K1428" s="142"/>
      <c r="L1428" s="142"/>
      <c r="M1428" s="142"/>
      <c r="N1428" s="142"/>
      <c r="O1428" s="142"/>
      <c r="P1428" s="142"/>
      <c r="Q1428" s="142"/>
      <c r="R1428" s="142"/>
      <c r="S1428" s="142"/>
      <c r="T1428" s="142"/>
      <c r="U1428" s="142"/>
      <c r="V1428" s="142"/>
      <c r="W1428" s="142"/>
      <c r="X1428" s="142"/>
      <c r="Y1428" s="142"/>
      <c r="Z1428" s="142"/>
      <c r="AA1428" s="142"/>
      <c r="AB1428" s="142"/>
      <c r="AC1428" s="142"/>
      <c r="AD1428" s="142"/>
      <c r="AE1428" s="142"/>
    </row>
    <row r="1429" spans="1:31" x14ac:dyDescent="0.25">
      <c r="A1429" s="142"/>
      <c r="B1429" s="142"/>
      <c r="C1429" s="142"/>
      <c r="D1429" s="142"/>
      <c r="E1429" s="142"/>
      <c r="F1429" s="142"/>
      <c r="G1429" s="142"/>
      <c r="H1429" s="142"/>
      <c r="I1429" s="142"/>
      <c r="J1429" s="142"/>
      <c r="K1429" s="142"/>
      <c r="L1429" s="142"/>
      <c r="M1429" s="142"/>
      <c r="N1429" s="142"/>
      <c r="O1429" s="142"/>
      <c r="P1429" s="142"/>
      <c r="Q1429" s="142"/>
      <c r="R1429" s="142"/>
      <c r="S1429" s="142"/>
      <c r="T1429" s="142"/>
      <c r="U1429" s="142"/>
      <c r="V1429" s="142"/>
      <c r="W1429" s="142"/>
      <c r="X1429" s="142"/>
      <c r="Y1429" s="142"/>
      <c r="Z1429" s="142"/>
      <c r="AA1429" s="142"/>
      <c r="AB1429" s="142"/>
      <c r="AC1429" s="142"/>
      <c r="AD1429" s="142"/>
      <c r="AE1429" s="142"/>
    </row>
    <row r="1430" spans="1:31" x14ac:dyDescent="0.25">
      <c r="A1430" s="142"/>
      <c r="B1430" s="142"/>
      <c r="C1430" s="142"/>
      <c r="D1430" s="142"/>
      <c r="E1430" s="142"/>
      <c r="F1430" s="142"/>
      <c r="G1430" s="142"/>
      <c r="H1430" s="142"/>
      <c r="I1430" s="142"/>
      <c r="J1430" s="142"/>
      <c r="K1430" s="142"/>
      <c r="L1430" s="142"/>
      <c r="M1430" s="142"/>
      <c r="N1430" s="142"/>
      <c r="O1430" s="142"/>
      <c r="P1430" s="142"/>
      <c r="Q1430" s="142"/>
      <c r="R1430" s="142"/>
      <c r="S1430" s="142"/>
      <c r="T1430" s="142"/>
      <c r="U1430" s="142"/>
      <c r="V1430" s="142"/>
      <c r="W1430" s="142"/>
      <c r="X1430" s="142"/>
      <c r="Y1430" s="142"/>
      <c r="Z1430" s="142"/>
      <c r="AA1430" s="142"/>
      <c r="AB1430" s="142"/>
      <c r="AC1430" s="142"/>
      <c r="AD1430" s="142"/>
      <c r="AE1430" s="142"/>
    </row>
    <row r="1431" spans="1:31" x14ac:dyDescent="0.25">
      <c r="A1431" s="142"/>
      <c r="B1431" s="142"/>
      <c r="C1431" s="142"/>
      <c r="D1431" s="142"/>
      <c r="E1431" s="142"/>
      <c r="F1431" s="142"/>
      <c r="G1431" s="142"/>
      <c r="H1431" s="142"/>
      <c r="I1431" s="142"/>
      <c r="J1431" s="142"/>
      <c r="K1431" s="142"/>
      <c r="L1431" s="142"/>
      <c r="M1431" s="142"/>
      <c r="N1431" s="142"/>
      <c r="O1431" s="142"/>
      <c r="P1431" s="142"/>
      <c r="Q1431" s="142"/>
      <c r="R1431" s="142"/>
      <c r="S1431" s="142"/>
      <c r="T1431" s="142"/>
      <c r="U1431" s="142"/>
      <c r="V1431" s="142"/>
      <c r="W1431" s="142"/>
      <c r="X1431" s="142"/>
      <c r="Y1431" s="142"/>
      <c r="Z1431" s="142"/>
      <c r="AA1431" s="142"/>
      <c r="AB1431" s="142"/>
      <c r="AC1431" s="142"/>
      <c r="AD1431" s="142"/>
      <c r="AE1431" s="142"/>
    </row>
    <row r="1432" spans="1:31" x14ac:dyDescent="0.25">
      <c r="A1432" s="142"/>
      <c r="B1432" s="142"/>
      <c r="C1432" s="142"/>
      <c r="D1432" s="142"/>
      <c r="E1432" s="142"/>
      <c r="F1432" s="142"/>
      <c r="G1432" s="142"/>
      <c r="H1432" s="142"/>
      <c r="I1432" s="142"/>
      <c r="J1432" s="142"/>
      <c r="K1432" s="142"/>
      <c r="L1432" s="142"/>
      <c r="M1432" s="142"/>
      <c r="N1432" s="142"/>
      <c r="O1432" s="142"/>
      <c r="P1432" s="142"/>
      <c r="Q1432" s="142"/>
      <c r="R1432" s="142"/>
      <c r="S1432" s="142"/>
      <c r="T1432" s="142"/>
      <c r="U1432" s="142"/>
      <c r="V1432" s="142"/>
      <c r="W1432" s="142"/>
      <c r="X1432" s="142"/>
      <c r="Y1432" s="142"/>
      <c r="Z1432" s="142"/>
      <c r="AA1432" s="142"/>
      <c r="AB1432" s="142"/>
      <c r="AC1432" s="142"/>
      <c r="AD1432" s="142"/>
      <c r="AE1432" s="142"/>
    </row>
    <row r="1433" spans="1:31" x14ac:dyDescent="0.25">
      <c r="A1433" s="142"/>
      <c r="B1433" s="142"/>
      <c r="C1433" s="142"/>
      <c r="D1433" s="142"/>
      <c r="E1433" s="142"/>
      <c r="F1433" s="142"/>
      <c r="G1433" s="142"/>
      <c r="H1433" s="142"/>
      <c r="I1433" s="142"/>
      <c r="J1433" s="142"/>
      <c r="K1433" s="142"/>
      <c r="L1433" s="142"/>
      <c r="M1433" s="142"/>
      <c r="N1433" s="142"/>
      <c r="O1433" s="142"/>
      <c r="P1433" s="142"/>
      <c r="Q1433" s="142"/>
      <c r="R1433" s="142"/>
      <c r="S1433" s="142"/>
      <c r="T1433" s="142"/>
      <c r="U1433" s="142"/>
      <c r="V1433" s="142"/>
      <c r="W1433" s="142"/>
      <c r="X1433" s="142"/>
      <c r="Y1433" s="142"/>
      <c r="Z1433" s="142"/>
      <c r="AA1433" s="142"/>
      <c r="AB1433" s="142"/>
      <c r="AC1433" s="142"/>
      <c r="AD1433" s="142"/>
      <c r="AE1433" s="142"/>
    </row>
    <row r="1434" spans="1:31" x14ac:dyDescent="0.25">
      <c r="A1434" s="142"/>
      <c r="B1434" s="142"/>
      <c r="C1434" s="142"/>
      <c r="D1434" s="142"/>
      <c r="E1434" s="142"/>
      <c r="F1434" s="142"/>
      <c r="G1434" s="142"/>
      <c r="H1434" s="142"/>
      <c r="I1434" s="142"/>
      <c r="J1434" s="142"/>
      <c r="K1434" s="142"/>
      <c r="L1434" s="142"/>
      <c r="M1434" s="142"/>
      <c r="N1434" s="142"/>
      <c r="O1434" s="142"/>
      <c r="P1434" s="142"/>
      <c r="Q1434" s="142"/>
      <c r="R1434" s="142"/>
      <c r="S1434" s="142"/>
      <c r="T1434" s="142"/>
      <c r="U1434" s="142"/>
      <c r="V1434" s="142"/>
      <c r="W1434" s="142"/>
      <c r="X1434" s="142"/>
      <c r="Y1434" s="142"/>
      <c r="Z1434" s="142"/>
      <c r="AA1434" s="142"/>
      <c r="AB1434" s="142"/>
      <c r="AC1434" s="142"/>
      <c r="AD1434" s="142"/>
      <c r="AE1434" s="142"/>
    </row>
    <row r="1435" spans="1:31" x14ac:dyDescent="0.25">
      <c r="A1435" s="142"/>
      <c r="B1435" s="142"/>
      <c r="C1435" s="142"/>
      <c r="D1435" s="142"/>
      <c r="E1435" s="142"/>
      <c r="F1435" s="142"/>
      <c r="G1435" s="142"/>
      <c r="H1435" s="142"/>
      <c r="I1435" s="142"/>
      <c r="J1435" s="142"/>
      <c r="K1435" s="142"/>
      <c r="L1435" s="142"/>
      <c r="M1435" s="142"/>
      <c r="N1435" s="142"/>
      <c r="O1435" s="142"/>
      <c r="P1435" s="142"/>
      <c r="Q1435" s="142"/>
      <c r="R1435" s="142"/>
      <c r="S1435" s="142"/>
      <c r="T1435" s="142"/>
      <c r="U1435" s="142"/>
      <c r="V1435" s="142"/>
      <c r="W1435" s="142"/>
      <c r="X1435" s="142"/>
      <c r="Y1435" s="142"/>
      <c r="Z1435" s="142"/>
      <c r="AA1435" s="142"/>
      <c r="AB1435" s="142"/>
      <c r="AC1435" s="142"/>
      <c r="AD1435" s="142"/>
      <c r="AE1435" s="142"/>
    </row>
    <row r="1436" spans="1:31" x14ac:dyDescent="0.25">
      <c r="A1436" s="142"/>
      <c r="B1436" s="142"/>
      <c r="C1436" s="142"/>
      <c r="D1436" s="142"/>
      <c r="E1436" s="142"/>
      <c r="F1436" s="142"/>
      <c r="G1436" s="142"/>
      <c r="H1436" s="142"/>
      <c r="I1436" s="142"/>
      <c r="J1436" s="142"/>
      <c r="K1436" s="142"/>
      <c r="L1436" s="142"/>
      <c r="M1436" s="142"/>
      <c r="N1436" s="142"/>
      <c r="O1436" s="142"/>
      <c r="P1436" s="142"/>
      <c r="Q1436" s="142"/>
      <c r="R1436" s="142"/>
      <c r="S1436" s="142"/>
      <c r="T1436" s="142"/>
      <c r="U1436" s="142"/>
      <c r="V1436" s="142"/>
      <c r="W1436" s="142"/>
      <c r="X1436" s="142"/>
      <c r="Y1436" s="142"/>
      <c r="Z1436" s="142"/>
      <c r="AA1436" s="142"/>
      <c r="AB1436" s="142"/>
      <c r="AC1436" s="142"/>
      <c r="AD1436" s="142"/>
      <c r="AE1436" s="142"/>
    </row>
    <row r="1437" spans="1:31" x14ac:dyDescent="0.25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  <c r="AD1437" s="142"/>
      <c r="AE1437" s="142"/>
    </row>
    <row r="1438" spans="1:31" ht="304.2" customHeight="1" x14ac:dyDescent="0.25">
      <c r="A1438" s="142"/>
      <c r="B1438" s="142"/>
      <c r="C1438" s="142"/>
      <c r="D1438" s="142"/>
      <c r="E1438" s="142"/>
      <c r="F1438" s="142"/>
      <c r="G1438" s="142"/>
      <c r="H1438" s="142"/>
      <c r="I1438" s="142"/>
      <c r="J1438" s="142"/>
      <c r="K1438" s="142"/>
      <c r="L1438" s="142"/>
      <c r="M1438" s="142"/>
      <c r="N1438" s="142"/>
      <c r="O1438" s="142"/>
      <c r="P1438" s="142"/>
      <c r="Q1438" s="142"/>
      <c r="R1438" s="142"/>
      <c r="S1438" s="142"/>
      <c r="T1438" s="142"/>
      <c r="U1438" s="142"/>
      <c r="V1438" s="142"/>
      <c r="W1438" s="142"/>
      <c r="X1438" s="142"/>
      <c r="Y1438" s="142"/>
      <c r="Z1438" s="142"/>
      <c r="AA1438" s="142"/>
      <c r="AB1438" s="142"/>
      <c r="AC1438" s="142"/>
      <c r="AD1438" s="142"/>
      <c r="AE1438" s="142"/>
    </row>
    <row r="1442" spans="1:31" ht="15.6" x14ac:dyDescent="0.25">
      <c r="A1442" s="140" t="s">
        <v>569</v>
      </c>
      <c r="B1442" s="140"/>
      <c r="C1442" s="140"/>
      <c r="D1442" s="140"/>
      <c r="E1442" s="140"/>
      <c r="F1442" s="140"/>
      <c r="G1442" s="140"/>
      <c r="H1442" s="140"/>
      <c r="I1442" s="140"/>
      <c r="J1442" s="140"/>
      <c r="K1442" s="140"/>
      <c r="L1442" s="140"/>
      <c r="M1442" s="140"/>
      <c r="N1442" s="140"/>
      <c r="O1442" s="140"/>
      <c r="P1442" s="140"/>
      <c r="Q1442" s="140"/>
      <c r="R1442" s="140"/>
      <c r="S1442" s="140"/>
      <c r="T1442" s="140"/>
      <c r="U1442" s="140"/>
      <c r="V1442" s="140"/>
      <c r="W1442" s="140"/>
      <c r="X1442" s="140"/>
      <c r="Y1442" s="140"/>
      <c r="Z1442" s="140"/>
      <c r="AA1442" s="140"/>
      <c r="AB1442" s="140"/>
      <c r="AC1442" s="140"/>
      <c r="AD1442" s="140"/>
      <c r="AE1442" s="140"/>
    </row>
  </sheetData>
  <sheetProtection formatCells="0" autoFilter="0"/>
  <autoFilter ref="A1:AG1350"/>
  <mergeCells count="601">
    <mergeCell ref="A661:A672"/>
    <mergeCell ref="AD661:AD672"/>
    <mergeCell ref="A734:A746"/>
    <mergeCell ref="AD734:AD746"/>
    <mergeCell ref="AE734:AE746"/>
    <mergeCell ref="B740:B744"/>
    <mergeCell ref="B737:B739"/>
    <mergeCell ref="B724:B726"/>
    <mergeCell ref="B242:B243"/>
    <mergeCell ref="C242:C243"/>
    <mergeCell ref="D242:D243"/>
    <mergeCell ref="E242:E243"/>
    <mergeCell ref="A537:A548"/>
    <mergeCell ref="AD537:AD548"/>
    <mergeCell ref="AE537:AE548"/>
    <mergeCell ref="B540:B541"/>
    <mergeCell ref="B542:B546"/>
    <mergeCell ref="A474:A481"/>
    <mergeCell ref="AD474:AD481"/>
    <mergeCell ref="AE474:AE481"/>
    <mergeCell ref="A482:A488"/>
    <mergeCell ref="AD482:AD488"/>
    <mergeCell ref="AE482:AE488"/>
    <mergeCell ref="B477:B478"/>
    <mergeCell ref="A709:A720"/>
    <mergeCell ref="AD709:AD720"/>
    <mergeCell ref="AE709:AE720"/>
    <mergeCell ref="B712:B713"/>
    <mergeCell ref="B714:B718"/>
    <mergeCell ref="B676:B677"/>
    <mergeCell ref="A685:A696"/>
    <mergeCell ref="AD685:AD696"/>
    <mergeCell ref="AE685:AE696"/>
    <mergeCell ref="B688:B689"/>
    <mergeCell ref="B690:B694"/>
    <mergeCell ref="B552:B558"/>
    <mergeCell ref="AD648:AD660"/>
    <mergeCell ref="AE648:AE660"/>
    <mergeCell ref="B651:B653"/>
    <mergeCell ref="A620:A633"/>
    <mergeCell ref="AE466:AE473"/>
    <mergeCell ref="B469:B470"/>
    <mergeCell ref="A457:A465"/>
    <mergeCell ref="AD457:AD465"/>
    <mergeCell ref="AE457:AE465"/>
    <mergeCell ref="A549:A567"/>
    <mergeCell ref="AD549:AD567"/>
    <mergeCell ref="AE549:AE567"/>
    <mergeCell ref="A568:A579"/>
    <mergeCell ref="AD568:AD579"/>
    <mergeCell ref="A466:A473"/>
    <mergeCell ref="AD466:AD473"/>
    <mergeCell ref="B504:B505"/>
    <mergeCell ref="B506:B510"/>
    <mergeCell ref="A513:A524"/>
    <mergeCell ref="AD513:AD524"/>
    <mergeCell ref="AE513:AE524"/>
    <mergeCell ref="B516:B517"/>
    <mergeCell ref="B518:B522"/>
    <mergeCell ref="A525:A536"/>
    <mergeCell ref="AD525:AD536"/>
    <mergeCell ref="AE525:AE536"/>
    <mergeCell ref="B528:B529"/>
    <mergeCell ref="B530:B534"/>
    <mergeCell ref="A1442:AE1442"/>
    <mergeCell ref="A1426:AE1438"/>
    <mergeCell ref="A129:A136"/>
    <mergeCell ref="B132:B133"/>
    <mergeCell ref="AD129:AD136"/>
    <mergeCell ref="AE129:AE136"/>
    <mergeCell ref="A1420:A1424"/>
    <mergeCell ref="AE1421:AE1424"/>
    <mergeCell ref="AE1346:AE1349"/>
    <mergeCell ref="A1336:A1339"/>
    <mergeCell ref="AD1336:AD1339"/>
    <mergeCell ref="AE1336:AE1339"/>
    <mergeCell ref="A1340:A1344"/>
    <mergeCell ref="AD1340:AD1344"/>
    <mergeCell ref="AE1340:AE1344"/>
    <mergeCell ref="A489:A500"/>
    <mergeCell ref="AD489:AD500"/>
    <mergeCell ref="AE489:AE500"/>
    <mergeCell ref="B492:B493"/>
    <mergeCell ref="B494:B498"/>
    <mergeCell ref="A501:A512"/>
    <mergeCell ref="AE1209:AE1215"/>
    <mergeCell ref="AD501:AD512"/>
    <mergeCell ref="AE501:AE512"/>
    <mergeCell ref="AF6:AG7"/>
    <mergeCell ref="A1382:A1386"/>
    <mergeCell ref="A1300:A1308"/>
    <mergeCell ref="AD1300:AD1308"/>
    <mergeCell ref="AE1300:AE1308"/>
    <mergeCell ref="A1309:A1312"/>
    <mergeCell ref="AD1309:AD1312"/>
    <mergeCell ref="AE1309:AE1312"/>
    <mergeCell ref="A1264:A1267"/>
    <mergeCell ref="A1268:AE1268"/>
    <mergeCell ref="A1269:A1282"/>
    <mergeCell ref="AD1269:AD1282"/>
    <mergeCell ref="AE1269:AE1282"/>
    <mergeCell ref="A1293:A1299"/>
    <mergeCell ref="A1243:A1249"/>
    <mergeCell ref="AD1243:AD1249"/>
    <mergeCell ref="AE1243:AE1249"/>
    <mergeCell ref="A1322:A1328"/>
    <mergeCell ref="A1209:A1215"/>
    <mergeCell ref="AD1209:AD1215"/>
    <mergeCell ref="A1345:A1349"/>
    <mergeCell ref="AD1346:AD1349"/>
    <mergeCell ref="B30:B31"/>
    <mergeCell ref="B20:B21"/>
    <mergeCell ref="A1250:A1256"/>
    <mergeCell ref="AD1250:AD1256"/>
    <mergeCell ref="AE1250:AE1256"/>
    <mergeCell ref="A1257:A1263"/>
    <mergeCell ref="AD1257:AD1263"/>
    <mergeCell ref="AE1257:AE1263"/>
    <mergeCell ref="AE1329:AE1335"/>
    <mergeCell ref="B1317:B1318"/>
    <mergeCell ref="B1272:B1279"/>
    <mergeCell ref="A1232:AE1232"/>
    <mergeCell ref="A1233:AE1233"/>
    <mergeCell ref="A1234:AE1234"/>
    <mergeCell ref="A1235:AE1235"/>
    <mergeCell ref="A1236:A1242"/>
    <mergeCell ref="AD1236:AD1242"/>
    <mergeCell ref="AE1236:AE1242"/>
    <mergeCell ref="A1216:A1222"/>
    <mergeCell ref="AD1216:AD1222"/>
    <mergeCell ref="AE1216:AE1222"/>
    <mergeCell ref="A1223:A1226"/>
    <mergeCell ref="AE1223:AE1231"/>
    <mergeCell ref="A1227:A1231"/>
    <mergeCell ref="A1412:A1416"/>
    <mergeCell ref="AE1412:AE1416"/>
    <mergeCell ref="AD1283:AD1292"/>
    <mergeCell ref="AE1283:AE1292"/>
    <mergeCell ref="AD1293:AD1299"/>
    <mergeCell ref="AE1293:AE1299"/>
    <mergeCell ref="B1286:B1289"/>
    <mergeCell ref="A1283:A1292"/>
    <mergeCell ref="B1303:B1305"/>
    <mergeCell ref="A1401:A1405"/>
    <mergeCell ref="AD1329:AD1335"/>
    <mergeCell ref="A1313:AE1313"/>
    <mergeCell ref="A1314:A1321"/>
    <mergeCell ref="AD1314:AD1321"/>
    <mergeCell ref="AE1314:AE1321"/>
    <mergeCell ref="AE1322:AE1328"/>
    <mergeCell ref="AD1322:AD1328"/>
    <mergeCell ref="A1394:A1398"/>
    <mergeCell ref="A1329:A1335"/>
    <mergeCell ref="A1202:A1208"/>
    <mergeCell ref="AD1202:AD1208"/>
    <mergeCell ref="AE1202:AE1208"/>
    <mergeCell ref="A1195:A1201"/>
    <mergeCell ref="AD1195:AD1201"/>
    <mergeCell ref="AE1195:AE1201"/>
    <mergeCell ref="A1181:A1187"/>
    <mergeCell ref="AD1181:AD1187"/>
    <mergeCell ref="AE1181:AE1187"/>
    <mergeCell ref="A1188:A1194"/>
    <mergeCell ref="AD1188:AD1194"/>
    <mergeCell ref="AE1188:AE1194"/>
    <mergeCell ref="A1173:A1180"/>
    <mergeCell ref="AD1173:AD1180"/>
    <mergeCell ref="AE1173:AE1180"/>
    <mergeCell ref="B1176:B1177"/>
    <mergeCell ref="A1164:A1172"/>
    <mergeCell ref="AD1164:AD1172"/>
    <mergeCell ref="AE1164:AE1172"/>
    <mergeCell ref="A1142:A1148"/>
    <mergeCell ref="AD1142:AD1148"/>
    <mergeCell ref="AE1142:AE1148"/>
    <mergeCell ref="A1149:A1156"/>
    <mergeCell ref="AD1149:AD1156"/>
    <mergeCell ref="AE1149:AE1156"/>
    <mergeCell ref="B1152:B1153"/>
    <mergeCell ref="A1157:A1163"/>
    <mergeCell ref="AD1157:AD1163"/>
    <mergeCell ref="AE1157:AE1163"/>
    <mergeCell ref="B1167:B1169"/>
    <mergeCell ref="A1128:A1131"/>
    <mergeCell ref="A1132:AE1132"/>
    <mergeCell ref="A1133:A1141"/>
    <mergeCell ref="AD1133:AD1141"/>
    <mergeCell ref="AE1133:AE1141"/>
    <mergeCell ref="B1136:B1138"/>
    <mergeCell ref="A1111:A1117"/>
    <mergeCell ref="AD1111:AD1117"/>
    <mergeCell ref="AE1111:AE1117"/>
    <mergeCell ref="A1118:A1127"/>
    <mergeCell ref="AD1118:AD1127"/>
    <mergeCell ref="AE1118:AE1127"/>
    <mergeCell ref="B1121:B1124"/>
    <mergeCell ref="A1104:A1110"/>
    <mergeCell ref="AD1104:AD1110"/>
    <mergeCell ref="AE1104:AE1110"/>
    <mergeCell ref="A1087:A1095"/>
    <mergeCell ref="AD1087:AD1095"/>
    <mergeCell ref="AE1087:AE1095"/>
    <mergeCell ref="B1090:B1092"/>
    <mergeCell ref="A1096:A1103"/>
    <mergeCell ref="AD1096:AD1103"/>
    <mergeCell ref="AE1096:AE1103"/>
    <mergeCell ref="B1099:B1100"/>
    <mergeCell ref="A1080:A1086"/>
    <mergeCell ref="AD1080:AD1086"/>
    <mergeCell ref="AE1080:AE1086"/>
    <mergeCell ref="A1062:A1070"/>
    <mergeCell ref="AD1062:AD1070"/>
    <mergeCell ref="AE1062:AE1070"/>
    <mergeCell ref="B1065:B1067"/>
    <mergeCell ref="A1071:A1079"/>
    <mergeCell ref="AD1071:AD1079"/>
    <mergeCell ref="AE1071:AE1079"/>
    <mergeCell ref="B1074:B1076"/>
    <mergeCell ref="A1040:A1046"/>
    <mergeCell ref="AD1040:AD1046"/>
    <mergeCell ref="AE1040:AE1046"/>
    <mergeCell ref="A1047:A1050"/>
    <mergeCell ref="A1051:AE1051"/>
    <mergeCell ref="A1052:A1061"/>
    <mergeCell ref="AD1052:AD1061"/>
    <mergeCell ref="AE1052:AE1061"/>
    <mergeCell ref="B1055:B1058"/>
    <mergeCell ref="A1033:A1039"/>
    <mergeCell ref="AD1033:AD1039"/>
    <mergeCell ref="AE1033:AE1039"/>
    <mergeCell ref="A1019:A1025"/>
    <mergeCell ref="AD1019:AD1025"/>
    <mergeCell ref="AE1019:AE1025"/>
    <mergeCell ref="A1026:A1032"/>
    <mergeCell ref="AD1026:AD1032"/>
    <mergeCell ref="AE1026:AE1032"/>
    <mergeCell ref="A1010:A1018"/>
    <mergeCell ref="AD1010:AD1018"/>
    <mergeCell ref="AE1010:AE1018"/>
    <mergeCell ref="B1013:B1015"/>
    <mergeCell ref="A982:A988"/>
    <mergeCell ref="AD982:AD988"/>
    <mergeCell ref="AE982:AE988"/>
    <mergeCell ref="A989:A995"/>
    <mergeCell ref="AD989:AD995"/>
    <mergeCell ref="AE989:AE995"/>
    <mergeCell ref="A996:A1002"/>
    <mergeCell ref="A1003:A1009"/>
    <mergeCell ref="AD996:AD1002"/>
    <mergeCell ref="AD1003:AD1009"/>
    <mergeCell ref="AE996:AE1002"/>
    <mergeCell ref="AE1003:AE1009"/>
    <mergeCell ref="A960:A972"/>
    <mergeCell ref="AD960:AD972"/>
    <mergeCell ref="AE960:AE972"/>
    <mergeCell ref="A973:A981"/>
    <mergeCell ref="AD973:AD981"/>
    <mergeCell ref="AE973:AE981"/>
    <mergeCell ref="B976:B978"/>
    <mergeCell ref="A947:A950"/>
    <mergeCell ref="A951:A955"/>
    <mergeCell ref="A956:AE956"/>
    <mergeCell ref="A957:AE957"/>
    <mergeCell ref="A958:AE958"/>
    <mergeCell ref="A959:AE959"/>
    <mergeCell ref="B963:B969"/>
    <mergeCell ref="A932:A938"/>
    <mergeCell ref="AD932:AD938"/>
    <mergeCell ref="AE932:AE938"/>
    <mergeCell ref="A939:A946"/>
    <mergeCell ref="AD939:AD946"/>
    <mergeCell ref="AE939:AE946"/>
    <mergeCell ref="B942:B943"/>
    <mergeCell ref="A916:A922"/>
    <mergeCell ref="AD916:AD922"/>
    <mergeCell ref="AE916:AE922"/>
    <mergeCell ref="A923:A931"/>
    <mergeCell ref="B926:B928"/>
    <mergeCell ref="AD923:AD931"/>
    <mergeCell ref="AE923:AE931"/>
    <mergeCell ref="A902:A908"/>
    <mergeCell ref="AD902:AD908"/>
    <mergeCell ref="AE902:AE908"/>
    <mergeCell ref="A909:A915"/>
    <mergeCell ref="AD909:AD915"/>
    <mergeCell ref="AE909:AE915"/>
    <mergeCell ref="A888:A891"/>
    <mergeCell ref="A892:AE892"/>
    <mergeCell ref="A893:A901"/>
    <mergeCell ref="AD893:AD901"/>
    <mergeCell ref="AE893:AE901"/>
    <mergeCell ref="B896:B898"/>
    <mergeCell ref="A874:A880"/>
    <mergeCell ref="AD874:AD880"/>
    <mergeCell ref="AE874:AE880"/>
    <mergeCell ref="A881:A887"/>
    <mergeCell ref="AD881:AD887"/>
    <mergeCell ref="AE881:AE887"/>
    <mergeCell ref="A858:A865"/>
    <mergeCell ref="AD858:AD865"/>
    <mergeCell ref="AE858:AE865"/>
    <mergeCell ref="A866:A873"/>
    <mergeCell ref="AD866:AD873"/>
    <mergeCell ref="AE866:AE873"/>
    <mergeCell ref="B869:B870"/>
    <mergeCell ref="B861:B862"/>
    <mergeCell ref="A806:A812"/>
    <mergeCell ref="AD806:AD812"/>
    <mergeCell ref="AE806:AE812"/>
    <mergeCell ref="AE778:AE784"/>
    <mergeCell ref="AD697:AD708"/>
    <mergeCell ref="AE697:AE708"/>
    <mergeCell ref="B700:B701"/>
    <mergeCell ref="B702:B706"/>
    <mergeCell ref="A851:A857"/>
    <mergeCell ref="AD851:AD857"/>
    <mergeCell ref="AE851:AE857"/>
    <mergeCell ref="A827:A830"/>
    <mergeCell ref="A831:A835"/>
    <mergeCell ref="A836:AE836"/>
    <mergeCell ref="A837:AE837"/>
    <mergeCell ref="A838:AE838"/>
    <mergeCell ref="A839:AE839"/>
    <mergeCell ref="A840:A850"/>
    <mergeCell ref="AD840:AD850"/>
    <mergeCell ref="AE840:AE850"/>
    <mergeCell ref="B843:B847"/>
    <mergeCell ref="A760:A766"/>
    <mergeCell ref="AD760:AD766"/>
    <mergeCell ref="AE760:AE766"/>
    <mergeCell ref="AD820:AD826"/>
    <mergeCell ref="AE820:AE826"/>
    <mergeCell ref="AE813:AE819"/>
    <mergeCell ref="A820:A826"/>
    <mergeCell ref="A813:A819"/>
    <mergeCell ref="AD813:AD819"/>
    <mergeCell ref="A592:A605"/>
    <mergeCell ref="AD592:AD605"/>
    <mergeCell ref="AE592:AE605"/>
    <mergeCell ref="B595:B596"/>
    <mergeCell ref="A606:A619"/>
    <mergeCell ref="AD606:AD619"/>
    <mergeCell ref="AE606:AE619"/>
    <mergeCell ref="A673:A684"/>
    <mergeCell ref="AD673:AD684"/>
    <mergeCell ref="AE673:AE684"/>
    <mergeCell ref="B664:B665"/>
    <mergeCell ref="B654:B658"/>
    <mergeCell ref="B609:B610"/>
    <mergeCell ref="A634:A647"/>
    <mergeCell ref="AD634:AD647"/>
    <mergeCell ref="AE634:AE647"/>
    <mergeCell ref="B637:B638"/>
    <mergeCell ref="A648:A660"/>
    <mergeCell ref="AD450:AD456"/>
    <mergeCell ref="AE450:AE456"/>
    <mergeCell ref="A443:A449"/>
    <mergeCell ref="AD443:AD449"/>
    <mergeCell ref="AE443:AE449"/>
    <mergeCell ref="B462:B463"/>
    <mergeCell ref="B460:B461"/>
    <mergeCell ref="A422:A431"/>
    <mergeCell ref="AD422:AD431"/>
    <mergeCell ref="AE422:AE431"/>
    <mergeCell ref="B425:B428"/>
    <mergeCell ref="A432:A442"/>
    <mergeCell ref="AD432:AD442"/>
    <mergeCell ref="AE432:AE442"/>
    <mergeCell ref="A450:A456"/>
    <mergeCell ref="A404:A414"/>
    <mergeCell ref="AD404:AD414"/>
    <mergeCell ref="AE404:AE414"/>
    <mergeCell ref="B407:B411"/>
    <mergeCell ref="A415:A421"/>
    <mergeCell ref="AD415:AD421"/>
    <mergeCell ref="AE415:AE421"/>
    <mergeCell ref="B439:B440"/>
    <mergeCell ref="B435:B438"/>
    <mergeCell ref="A349:A360"/>
    <mergeCell ref="AD349:AD360"/>
    <mergeCell ref="A390:A396"/>
    <mergeCell ref="AD390:AD396"/>
    <mergeCell ref="AE390:AE396"/>
    <mergeCell ref="A397:A403"/>
    <mergeCell ref="AD397:AD403"/>
    <mergeCell ref="AE397:AE403"/>
    <mergeCell ref="A368:A374"/>
    <mergeCell ref="AD368:AD374"/>
    <mergeCell ref="AE368:AE374"/>
    <mergeCell ref="A382:A389"/>
    <mergeCell ref="AD382:AD389"/>
    <mergeCell ref="AE382:AE389"/>
    <mergeCell ref="B385:B386"/>
    <mergeCell ref="A375:A381"/>
    <mergeCell ref="AD375:AD381"/>
    <mergeCell ref="AE375:AE381"/>
    <mergeCell ref="AE349:AE360"/>
    <mergeCell ref="B352:B357"/>
    <mergeCell ref="A361:A367"/>
    <mergeCell ref="AD361:AD367"/>
    <mergeCell ref="AE361:AE367"/>
    <mergeCell ref="A214:A223"/>
    <mergeCell ref="AD214:AD223"/>
    <mergeCell ref="AE214:AE223"/>
    <mergeCell ref="A224:A230"/>
    <mergeCell ref="AD224:AD230"/>
    <mergeCell ref="AE224:AE230"/>
    <mergeCell ref="B220:B221"/>
    <mergeCell ref="AE269:AE275"/>
    <mergeCell ref="A276:A282"/>
    <mergeCell ref="AD276:AD282"/>
    <mergeCell ref="AE276:AE282"/>
    <mergeCell ref="B263:B264"/>
    <mergeCell ref="B217:B219"/>
    <mergeCell ref="A260:A268"/>
    <mergeCell ref="A253:A259"/>
    <mergeCell ref="AD253:AD259"/>
    <mergeCell ref="AE253:AE259"/>
    <mergeCell ref="A231:A237"/>
    <mergeCell ref="AD231:AD237"/>
    <mergeCell ref="AE231:AE237"/>
    <mergeCell ref="A238:A245"/>
    <mergeCell ref="AD238:AD245"/>
    <mergeCell ref="AE238:AE245"/>
    <mergeCell ref="A246:A252"/>
    <mergeCell ref="A105:A112"/>
    <mergeCell ref="AD105:AD112"/>
    <mergeCell ref="AE105:AE112"/>
    <mergeCell ref="B108:B109"/>
    <mergeCell ref="A91:A97"/>
    <mergeCell ref="AD91:AD97"/>
    <mergeCell ref="AE91:AE97"/>
    <mergeCell ref="A98:A104"/>
    <mergeCell ref="AD98:AD104"/>
    <mergeCell ref="AE98:AE104"/>
    <mergeCell ref="A9:AE9"/>
    <mergeCell ref="A10:AE10"/>
    <mergeCell ref="A11:AE11"/>
    <mergeCell ref="A24:A33"/>
    <mergeCell ref="AD24:AD33"/>
    <mergeCell ref="AE24:AE33"/>
    <mergeCell ref="B27:B29"/>
    <mergeCell ref="A80:A90"/>
    <mergeCell ref="AD80:AD90"/>
    <mergeCell ref="AE80:AE90"/>
    <mergeCell ref="B83:B87"/>
    <mergeCell ref="A12:AE12"/>
    <mergeCell ref="A13:AE13"/>
    <mergeCell ref="A14:A23"/>
    <mergeCell ref="AD14:AD23"/>
    <mergeCell ref="AE14:AE23"/>
    <mergeCell ref="B17:B19"/>
    <mergeCell ref="A34:A42"/>
    <mergeCell ref="AD34:AD42"/>
    <mergeCell ref="AE34:AE42"/>
    <mergeCell ref="B37:B39"/>
    <mergeCell ref="AE67:AE79"/>
    <mergeCell ref="A43:A46"/>
    <mergeCell ref="A47:AE47"/>
    <mergeCell ref="A2:AE4"/>
    <mergeCell ref="A6:A7"/>
    <mergeCell ref="B6:B7"/>
    <mergeCell ref="C6:F6"/>
    <mergeCell ref="G6:G7"/>
    <mergeCell ref="H6:H7"/>
    <mergeCell ref="I6:P6"/>
    <mergeCell ref="Q6:Q7"/>
    <mergeCell ref="AA6:AA7"/>
    <mergeCell ref="AB6:AB7"/>
    <mergeCell ref="R6:R7"/>
    <mergeCell ref="S6:Z6"/>
    <mergeCell ref="AC6:AC7"/>
    <mergeCell ref="AD6:AD7"/>
    <mergeCell ref="AE6:AE7"/>
    <mergeCell ref="AD799:AD805"/>
    <mergeCell ref="AE799:AE805"/>
    <mergeCell ref="A747:A750"/>
    <mergeCell ref="A751:AE751"/>
    <mergeCell ref="A752:AE752"/>
    <mergeCell ref="A785:A791"/>
    <mergeCell ref="AD785:AD791"/>
    <mergeCell ref="AE785:AE791"/>
    <mergeCell ref="A792:A798"/>
    <mergeCell ref="AD792:AD798"/>
    <mergeCell ref="AE792:AE798"/>
    <mergeCell ref="A799:A805"/>
    <mergeCell ref="A778:A784"/>
    <mergeCell ref="AD778:AD784"/>
    <mergeCell ref="A767:A777"/>
    <mergeCell ref="AD767:AD777"/>
    <mergeCell ref="AE767:AE777"/>
    <mergeCell ref="B770:B774"/>
    <mergeCell ref="A753:A759"/>
    <mergeCell ref="AD753:AD759"/>
    <mergeCell ref="AE753:AE759"/>
    <mergeCell ref="A721:A733"/>
    <mergeCell ref="AD721:AD733"/>
    <mergeCell ref="AE721:AE733"/>
    <mergeCell ref="B559:B565"/>
    <mergeCell ref="B573:B577"/>
    <mergeCell ref="B585:B589"/>
    <mergeCell ref="B597:B603"/>
    <mergeCell ref="B611:B617"/>
    <mergeCell ref="B625:B631"/>
    <mergeCell ref="B639:B645"/>
    <mergeCell ref="AD620:AD633"/>
    <mergeCell ref="AE620:AE633"/>
    <mergeCell ref="B623:B624"/>
    <mergeCell ref="B666:B670"/>
    <mergeCell ref="B678:B682"/>
    <mergeCell ref="A697:A708"/>
    <mergeCell ref="B727:B731"/>
    <mergeCell ref="AE568:AE579"/>
    <mergeCell ref="B571:B572"/>
    <mergeCell ref="A580:A591"/>
    <mergeCell ref="AD580:AD591"/>
    <mergeCell ref="AE580:AE591"/>
    <mergeCell ref="B583:B584"/>
    <mergeCell ref="AE661:AE672"/>
    <mergeCell ref="A113:A120"/>
    <mergeCell ref="AD113:AD120"/>
    <mergeCell ref="AE207:AE213"/>
    <mergeCell ref="AD207:AD213"/>
    <mergeCell ref="A207:A213"/>
    <mergeCell ref="AD121:AD128"/>
    <mergeCell ref="AE121:AE128"/>
    <mergeCell ref="B124:B125"/>
    <mergeCell ref="A321:A327"/>
    <mergeCell ref="AD321:AD327"/>
    <mergeCell ref="AE321:AE327"/>
    <mergeCell ref="A297:A300"/>
    <mergeCell ref="A301:AE301"/>
    <mergeCell ref="A302:A320"/>
    <mergeCell ref="AD302:AD320"/>
    <mergeCell ref="AE302:AE320"/>
    <mergeCell ref="B305:B317"/>
    <mergeCell ref="AE113:AE120"/>
    <mergeCell ref="B116:B117"/>
    <mergeCell ref="A121:A128"/>
    <mergeCell ref="B145:B148"/>
    <mergeCell ref="A185:A191"/>
    <mergeCell ref="AD185:AD191"/>
    <mergeCell ref="AE185:AE191"/>
    <mergeCell ref="A48:A66"/>
    <mergeCell ref="AD48:AD66"/>
    <mergeCell ref="AE48:AE66"/>
    <mergeCell ref="B51:B60"/>
    <mergeCell ref="B70:B74"/>
    <mergeCell ref="B75:B77"/>
    <mergeCell ref="B61:B63"/>
    <mergeCell ref="B64:B65"/>
    <mergeCell ref="A67:A79"/>
    <mergeCell ref="AD67:AD79"/>
    <mergeCell ref="B155:B158"/>
    <mergeCell ref="A162:A171"/>
    <mergeCell ref="AD162:AD171"/>
    <mergeCell ref="AE162:AE171"/>
    <mergeCell ref="B165:B168"/>
    <mergeCell ref="A335:A341"/>
    <mergeCell ref="AD335:AD341"/>
    <mergeCell ref="AE335:AE341"/>
    <mergeCell ref="A342:A348"/>
    <mergeCell ref="AD342:AD348"/>
    <mergeCell ref="AE342:AE348"/>
    <mergeCell ref="A328:A334"/>
    <mergeCell ref="AD328:AD334"/>
    <mergeCell ref="AE328:AE334"/>
    <mergeCell ref="A192:A199"/>
    <mergeCell ref="AD192:AD199"/>
    <mergeCell ref="AE192:AE199"/>
    <mergeCell ref="B195:B196"/>
    <mergeCell ref="A172:A175"/>
    <mergeCell ref="A176:AE176"/>
    <mergeCell ref="A177:AE177"/>
    <mergeCell ref="A178:A184"/>
    <mergeCell ref="AD178:AD184"/>
    <mergeCell ref="AE178:AE184"/>
    <mergeCell ref="A283:A289"/>
    <mergeCell ref="AD283:AD289"/>
    <mergeCell ref="AE290:AE296"/>
    <mergeCell ref="A269:A275"/>
    <mergeCell ref="AD269:AD275"/>
    <mergeCell ref="AE283:AE289"/>
    <mergeCell ref="A290:A296"/>
    <mergeCell ref="AD290:AD296"/>
    <mergeCell ref="A137:A140"/>
    <mergeCell ref="A141:AE141"/>
    <mergeCell ref="A142:A151"/>
    <mergeCell ref="AD142:AD151"/>
    <mergeCell ref="AE142:AE151"/>
    <mergeCell ref="AD246:AD252"/>
    <mergeCell ref="AE246:AE252"/>
    <mergeCell ref="B265:B266"/>
    <mergeCell ref="AD260:AD268"/>
    <mergeCell ref="AE260:AE268"/>
    <mergeCell ref="AE200:AE206"/>
    <mergeCell ref="AD200:AD206"/>
    <mergeCell ref="A200:A206"/>
    <mergeCell ref="A152:A161"/>
    <mergeCell ref="AD152:AD161"/>
    <mergeCell ref="AE152:AE161"/>
  </mergeCells>
  <printOptions horizontalCentered="1"/>
  <pageMargins left="0.19685039370078741" right="0.19685039370078741" top="0.19685039370078741" bottom="0.19685039370078741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</vt:lpstr>
      <vt:lpstr>'ГП Образование'!Заголовки_для_печати</vt:lpstr>
      <vt:lpstr>'ГП Образование'!Область_печати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Савгачёв Константин Юрьевич</cp:lastModifiedBy>
  <cp:lastPrinted>2017-07-17T06:51:19Z</cp:lastPrinted>
  <dcterms:created xsi:type="dcterms:W3CDTF">2015-04-09T06:00:42Z</dcterms:created>
  <dcterms:modified xsi:type="dcterms:W3CDTF">2017-08-08T06:23:31Z</dcterms:modified>
</cp:coreProperties>
</file>